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backupFile="1" defaultThemeVersion="124226"/>
  <mc:AlternateContent xmlns:mc="http://schemas.openxmlformats.org/markup-compatibility/2006">
    <mc:Choice Requires="x15">
      <x15ac:absPath xmlns:x15ac="http://schemas.microsoft.com/office/spreadsheetml/2010/11/ac" url="G:\MIC1_Bldgs\Warehouse Ogero-Dekweneh\Project iterations\i4-2024 WH - Plots 1668 only 2 Story Bldg - Split\BoQs\"/>
    </mc:Choice>
  </mc:AlternateContent>
  <xr:revisionPtr revIDLastSave="0" documentId="13_ncr:1_{797EAD30-5CE1-4BAD-9CE1-88A9A23273D5}" xr6:coauthVersionLast="47" xr6:coauthVersionMax="47" xr10:uidLastSave="{00000000-0000-0000-0000-000000000000}"/>
  <bookViews>
    <workbookView xWindow="-110" yWindow="-110" windowWidth="19420" windowHeight="10420" tabRatio="788" xr2:uid="{00000000-000D-0000-FFFF-FFFF00000000}"/>
  </bookViews>
  <sheets>
    <sheet name="TOTAL" sheetId="3" r:id="rId1"/>
    <sheet name="Miscellaneous" sheetId="22" r:id="rId2"/>
    <sheet name="Outdoor Civil Works" sheetId="27" r:id="rId3"/>
    <sheet name="External Offices + Logistics" sheetId="13" r:id="rId4"/>
  </sheets>
  <definedNames>
    <definedName name="_xlnm.Print_Area" localSheetId="0">TOTAL!$A$1:$C$12</definedName>
    <definedName name="_xlnm.Print_Titles" localSheetId="2">'Outdoor Civil Works'!$1:$2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27" l="1"/>
  <c r="F33" i="27"/>
  <c r="F35" i="27"/>
  <c r="F37" i="27"/>
  <c r="D14" i="27"/>
  <c r="D12" i="27"/>
  <c r="D13" i="27" s="1"/>
  <c r="D11" i="27"/>
  <c r="D10" i="27"/>
  <c r="D9" i="27"/>
  <c r="F12" i="22"/>
  <c r="F11" i="22"/>
  <c r="F8" i="22"/>
  <c r="D25" i="13" l="1"/>
  <c r="F25" i="13"/>
  <c r="F26" i="13"/>
  <c r="D24" i="13" l="1"/>
  <c r="F24" i="13" s="1"/>
  <c r="F21" i="13"/>
  <c r="F20" i="13"/>
  <c r="D9" i="13" l="1"/>
  <c r="F32" i="13" l="1"/>
  <c r="F29" i="13"/>
  <c r="F31" i="13"/>
  <c r="F23" i="13"/>
  <c r="F22" i="13"/>
  <c r="F18" i="13"/>
  <c r="F16" i="13"/>
  <c r="F15" i="13"/>
  <c r="F13" i="13"/>
  <c r="F11" i="13"/>
  <c r="F9" i="13"/>
  <c r="F6" i="13"/>
  <c r="F29" i="27"/>
  <c r="F28" i="27"/>
  <c r="F27" i="27"/>
  <c r="F26" i="27"/>
  <c r="F25" i="27"/>
  <c r="F24" i="27"/>
  <c r="F21" i="27"/>
  <c r="F20" i="27"/>
  <c r="F18" i="27"/>
  <c r="F17" i="27"/>
  <c r="F15" i="27"/>
  <c r="F14" i="27"/>
  <c r="F13" i="27"/>
  <c r="F12" i="27"/>
  <c r="F11" i="27"/>
  <c r="F10" i="27"/>
  <c r="F9" i="27"/>
  <c r="F7" i="27"/>
  <c r="F5" i="27"/>
  <c r="F40" i="27" l="1"/>
  <c r="C8" i="3"/>
  <c r="F33" i="13"/>
  <c r="C10" i="3" s="1"/>
  <c r="F5" i="22" l="1"/>
  <c r="F14" i="22" l="1"/>
  <c r="C6" i="3" s="1"/>
  <c r="C1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GEORGES GEAGEA</author>
  </authors>
  <commentList>
    <comment ref="B8" authorId="0" shapeId="0" xr:uid="{8CA22E37-E4D9-41FD-BA6B-C46B0660685E}">
      <text>
        <r>
          <rPr>
            <b/>
            <sz val="9"/>
            <color indexed="81"/>
            <rFont val="Tahoma"/>
            <family val="2"/>
          </rPr>
          <t>GEORGES GEAGEA:</t>
        </r>
        <r>
          <rPr>
            <sz val="9"/>
            <color indexed="81"/>
            <rFont val="Tahoma"/>
            <family val="2"/>
          </rPr>
          <t xml:space="preserve">
DEDUCT VALUES INCLUDED THE FENCE PHASE 1 RFT/BOQ IF THAT ONE GOT EXECUTED</t>
        </r>
      </text>
    </comment>
  </commentList>
</comments>
</file>

<file path=xl/sharedStrings.xml><?xml version="1.0" encoding="utf-8"?>
<sst xmlns="http://schemas.openxmlformats.org/spreadsheetml/2006/main" count="138" uniqueCount="92">
  <si>
    <t>ITEM</t>
  </si>
  <si>
    <t>DESCRIPTION</t>
  </si>
  <si>
    <t>QTY</t>
  </si>
  <si>
    <t>UNIT</t>
  </si>
  <si>
    <t>U</t>
  </si>
  <si>
    <t>m</t>
  </si>
  <si>
    <t>BILL OF QUANTITIES - GRAND TOTAL</t>
  </si>
  <si>
    <t>m²</t>
  </si>
  <si>
    <t>TOTAL (USD)</t>
  </si>
  <si>
    <t>UNIT PRICE</t>
  </si>
  <si>
    <t>Ea.</t>
  </si>
  <si>
    <t>Lm</t>
  </si>
  <si>
    <t>Miscellaneous</t>
  </si>
  <si>
    <t>BILL OF QUANTITIES - DOORS</t>
  </si>
  <si>
    <t>GRAND TOTAL</t>
  </si>
  <si>
    <t>TOTAL USD</t>
  </si>
  <si>
    <t>Total</t>
  </si>
  <si>
    <t>BILL OF QUANTITIES - LIGHTING</t>
  </si>
  <si>
    <t>LS</t>
  </si>
  <si>
    <t>WORK DESCRIPTION</t>
  </si>
  <si>
    <t>INTERNAL AND EXTERNAL WORKS</t>
  </si>
  <si>
    <t>PRELIMINARY WORK</t>
  </si>
  <si>
    <t>EXCAVATION</t>
  </si>
  <si>
    <t>Ea</t>
  </si>
  <si>
    <t>Columns 0.2*0.2*2.3m</t>
  </si>
  <si>
    <r>
      <t>m</t>
    </r>
    <r>
      <rPr>
        <sz val="11"/>
        <color theme="1"/>
        <rFont val="Calibri"/>
        <family val="2"/>
      </rPr>
      <t>³</t>
    </r>
  </si>
  <si>
    <t>Columns foundation 0.4*0.4*0.2m</t>
  </si>
  <si>
    <t>BILL OF QUANTITIES - OUTDOOR CIVIL WORKS</t>
  </si>
  <si>
    <t>Outdoor Civil Works</t>
  </si>
  <si>
    <t>Water tank accessories, valves, water level, etc</t>
  </si>
  <si>
    <t>Steel deep galvanized poles 9m high to support flood lights and CCTV cameras</t>
  </si>
  <si>
    <t>Water Tank 10m3</t>
  </si>
  <si>
    <t>Single leaf wooden door 900x2150cm</t>
  </si>
  <si>
    <t>Design and execution. Including, but not limited to, everything mentioned in the technical document and drawings.</t>
  </si>
  <si>
    <t>Topographic Survey Plot No. 1668 (~15,000m²) including marking of plot boundaries, warehouse boundaries, existing infrastructure and facilities, and levels.</t>
  </si>
  <si>
    <t>Concrete slabs for 1*generators and 2 Fuel tanks; (thickness 10cm, 20MPa compressive strength)</t>
  </si>
  <si>
    <t>Masonry wall</t>
  </si>
  <si>
    <t>Excavate, compact and level, where needed</t>
  </si>
  <si>
    <t>Barbed Wire + fence detail on top of walls</t>
  </si>
  <si>
    <t>Tripod 4m 3"/4mm with offset pipe for transmission MW</t>
  </si>
  <si>
    <t>Cable Tray 98x48mm perforated with return edge and cover</t>
  </si>
  <si>
    <t>Linear wall foundation 20x20cm</t>
  </si>
  <si>
    <t xml:space="preserve">2.5x3.5x2.5m with door and 2 ventilation windows and lighting for fire pumps fixed to the concrete slab </t>
  </si>
  <si>
    <t>2.5x2.5x2.5m with door and 2 windows, including floor and structure, lighting, air-conditioner 9,000BTU, with 30cm high legs.</t>
  </si>
  <si>
    <t>m2</t>
  </si>
  <si>
    <t>Reinforced concrete foundation for lighting poles (refer to drawings for detail) including excavation and all needed works</t>
  </si>
  <si>
    <t>Single leaf wooden door 700x2150cm</t>
  </si>
  <si>
    <t>Foundation</t>
  </si>
  <si>
    <t>Windows</t>
  </si>
  <si>
    <t>Standard 2 sliding panels aluminum windows 120cm x 120cm</t>
  </si>
  <si>
    <t>Standard hinged small window 60cm x 60cm</t>
  </si>
  <si>
    <t>Supply all required materials, and construct 100x100x100cm [WxDxH] manhole complete including, but not limited to all necessary excavation, concrete works using moderate sulphate resistant cement to ASTM C150, Type II, 14 MPa on Cylinder (18 MPa on Cube) for blinding and 30 MPa on Cylinder (38 MPa on Cube) for reinforced concrete works, all necessary formwork, reinforcement, accessories, application of two coats of bituminous paint to concrete surfaces in contact with soil, backfilling, compaction, removal of surplus materials to approved dumping areas, covers and frames, and all other related works, all as specified, to the satisfaction of the Engineer, and in full coordination with relevant local authorities.</t>
  </si>
  <si>
    <r>
      <rPr>
        <b/>
        <sz val="11"/>
        <rFont val="Calibri"/>
        <family val="2"/>
        <scheme val="minor"/>
      </rPr>
      <t>Electrical Duct Bank</t>
    </r>
    <r>
      <rPr>
        <sz val="11"/>
        <rFont val="Calibri"/>
        <family val="2"/>
        <scheme val="minor"/>
      </rPr>
      <t xml:space="preserve">
Supply all required materials, and construct duct bank with </t>
    </r>
    <r>
      <rPr>
        <b/>
        <sz val="11"/>
        <rFont val="Calibri"/>
        <family val="2"/>
        <scheme val="minor"/>
      </rPr>
      <t>four (4) PVC ducts 4"</t>
    </r>
    <r>
      <rPr>
        <b/>
        <sz val="11"/>
        <rFont val="Calibri"/>
        <family val="2"/>
      </rPr>
      <t>Ø each</t>
    </r>
    <r>
      <rPr>
        <sz val="11"/>
        <rFont val="Calibri"/>
        <family val="2"/>
        <scheme val="minor"/>
      </rPr>
      <t xml:space="preserve">, complete including all necessary excavation, ducts, concrete bed &amp; surround using moderate sulphate resistant cement to ASTM C150, Type II, 30 MPa on cylinder (38 MPa on cube), formwork, reinforcement, accessories, </t>
    </r>
    <r>
      <rPr>
        <u/>
        <sz val="11"/>
        <rFont val="Calibri"/>
        <family val="2"/>
        <scheme val="minor"/>
      </rPr>
      <t>PVC covered wire rope for ducting</t>
    </r>
    <r>
      <rPr>
        <sz val="11"/>
        <rFont val="Calibri"/>
        <family val="2"/>
        <scheme val="minor"/>
      </rPr>
      <t xml:space="preserve">, warning tape, application of two coats of bituminous paint to concrete surfaces in contact with soil, backfilling, compaction, removal of surplus material to approved dumping areas, and all other related works, all as specified, to the satisfaction of the Engineer, and in full coordination with relevant local authorities. </t>
    </r>
    <r>
      <rPr>
        <u/>
        <sz val="11"/>
        <rFont val="Calibri"/>
        <family val="2"/>
        <scheme val="minor"/>
      </rPr>
      <t>Check provided trench drawing detail.</t>
    </r>
  </si>
  <si>
    <t>m3</t>
  </si>
  <si>
    <t>Bathrooms</t>
  </si>
  <si>
    <r>
      <t>2 bathrooms fully equipped of (1.45x2.85m</t>
    </r>
    <r>
      <rPr>
        <sz val="11"/>
        <color theme="1"/>
        <rFont val="Calibri"/>
        <family val="2"/>
      </rPr>
      <t>²) each, containing each: 2 sinks and 1 toilet.</t>
    </r>
  </si>
  <si>
    <t>Kitchen</t>
  </si>
  <si>
    <t>A kitchen fully equipped including 1 big stainless steel sink surface (2.85m) with drawers and cupboards underneath</t>
  </si>
  <si>
    <t>Floor tiling and mechanical</t>
  </si>
  <si>
    <t>Sceptic Tank</t>
  </si>
  <si>
    <t>Water pump with pressure head, 0.5HP</t>
  </si>
  <si>
    <t>External Offices + Logistics 2 Story Building</t>
  </si>
  <si>
    <t>EXTERNAL OFFICES AND LOGISTICS BUILDING</t>
  </si>
  <si>
    <t>General description</t>
  </si>
  <si>
    <t>Concrete slab on grade of 21m x 9m x 0.25m size acting as a foundation for the building (designer to confirm that 25cm thickness is needed or if 20cm is enough)</t>
  </si>
  <si>
    <t xml:space="preserve"> ==&gt;  In addition to the above general architecture and structure figures, the room includes the below:</t>
  </si>
  <si>
    <t>Ceramic tiles 60x60cm with mechanical installation beneath. Designer to present a full solution. Also consider the price of all mechanical installations and pipes in this item.</t>
  </si>
  <si>
    <t>PVC water tank, triple layer, 2000L to supply water to the WCs and Kitchen. (similar to NTG RTH3)</t>
  </si>
  <si>
    <t>Water tanks and pump</t>
  </si>
  <si>
    <r>
      <t xml:space="preserve">-The building will consist of 2 stories. Bottom ground floor story is reserved for logistics warehouse. Top story is reserved for offices, kitchen, 2 bathrooms and a small storage area.
-Projected top view dimensions of the building will be 20m x 7.5m.
-Building walls, internal and external, consist of 10cm thick sandwish panels.
-Building will be installed on a concrete solid slab on grade acting as foundation.
-The first story ceiling slab (or the 2nd story floor slab) consists of a metallic structure. It also should allow for floor tiling and all mechanical installations for the kitchen and the bathrooms, </t>
    </r>
    <r>
      <rPr>
        <u/>
        <sz val="11"/>
        <color theme="1"/>
        <rFont val="Calibri"/>
        <family val="2"/>
        <scheme val="minor"/>
      </rPr>
      <t>without any risk</t>
    </r>
    <r>
      <rPr>
        <sz val="11"/>
        <color theme="1"/>
        <rFont val="Calibri"/>
        <family val="2"/>
        <scheme val="minor"/>
      </rPr>
      <t xml:space="preserve"> for spillage or flooding or draining into the 1st story.
-The roof consists of a metallic structure that should support a layer of 10cm sandwish panel. 
-No columns are allowed inside of the building along the 7.5m width. Columns can only be within the edge walls.
-Clear structural internal height shall be 3m in each story.
More details are shown in the attached drawings.</t>
    </r>
  </si>
  <si>
    <t>Single leaf door, 60min fire rated, structural reveal 1200*2150cm; The door is fitted from the inside with emergency twist handle and from the outside with handle and cylinder. Similar to Ninz. ( + 1 porch cover 1.5m x 1m for the main entrance of the second story.)</t>
  </si>
  <si>
    <t>Double leaf door, 60min fire rated, structural reveal (80+80)*2150cm. Main leaf fitted from the inside with emergency twist handle and from the outside with handle and cylinder. Secondary leaf equipped with carrier arm and a closing regulator with built-in impact damper. Opens to the outside. Main leaf opens to the left. Similar to Ninz REI 0217. ( + 1 Porch cover 2m x 1.5m on top of the main storage room door at the ground floor).</t>
  </si>
  <si>
    <t>Doors + Porches + Platform + Stairs</t>
  </si>
  <si>
    <t>lm</t>
  </si>
  <si>
    <t>2nd story main entrance platform 2m x 1.5m + 1m handrails all around</t>
  </si>
  <si>
    <t>Mid-platform for metallic stairs 1.2m x 1.2m + 1m handrails all around</t>
  </si>
  <si>
    <t>Metallic external stair leading to 2nd story; width=120cm, 5 steps/m, for roof top access - painted
   - Tubular 80x40
   - Steps made of duck board with frame right angled 2.5x2.5cm
   - Handles on one both sides 40x40mm</t>
  </si>
  <si>
    <t>Sceptic tank 7.5m x 2.5m x 2.9m external dimensions. All walls and slabs, internal and external, are 20cm thick reinforced concrete 30MPa, reinforced by 2 layers of rebars T10@150mm in both directions. Tank is divided into 3 chambers seperated by 20cm thick walls perforated by 2 connection openings (40x40cm). 
Include plumbing connections from building till sceptic tank.
Consider 3 access traps (40x40cm) and their metallic covers.
Refer to drawings.</t>
  </si>
  <si>
    <t>DEKWANEH WAREHOUSE
Civil &amp; Mechanical Works</t>
  </si>
  <si>
    <t>GENERATOR SLABS</t>
  </si>
  <si>
    <t>LIGHTING POLES</t>
  </si>
  <si>
    <t>FIRE WATER TANK</t>
  </si>
  <si>
    <t>WAREHOUSE (HANGAR) 70m*40m</t>
  </si>
  <si>
    <t>PREFABRICATED SECURITY ROOMS</t>
  </si>
  <si>
    <t>OTHER CIVIL WORKS</t>
  </si>
  <si>
    <t>Concrete slab for fire pumps room and water tank:
 3x10x0.2m</t>
  </si>
  <si>
    <r>
      <t>FENCE</t>
    </r>
    <r>
      <rPr>
        <sz val="11"/>
        <color theme="1"/>
        <rFont val="Calibri"/>
        <family val="2"/>
        <scheme val="minor"/>
      </rPr>
      <t xml:space="preserve"> </t>
    </r>
    <r>
      <rPr>
        <i/>
        <sz val="11"/>
        <color theme="1"/>
        <rFont val="Calibri"/>
        <family val="2"/>
        <scheme val="minor"/>
      </rPr>
      <t>(execution + additional concrete fence in case needed upon execution behind hangar - same length)</t>
    </r>
  </si>
  <si>
    <t>Excavation (10cm wider than foundations all around)</t>
  </si>
  <si>
    <t>Remove and transport existing metallic tent to junk area or wherever asked to</t>
  </si>
  <si>
    <t>Demolish external wall to create new entrance</t>
  </si>
  <si>
    <t>Execute a new main gate entrance</t>
  </si>
  <si>
    <t>Execute ramp at main warehouse entrance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</si>
</sst>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_-* #,##0.00_-;\-* #,##0.00_-;_-* &quot;-&quot;??_-;_-@_-"/>
    <numFmt numFmtId="165" formatCode="_(* #,##0_);_(* \(#,##0\);_(* &quot;-&quot;??_);_(@_)"/>
    <numFmt numFmtId="166" formatCode="0.0"/>
    <numFmt numFmtId="167" formatCode="[$USD]\ #,##0.00_);\([$USD]\ #,##0.00\)"/>
  </numFmts>
  <fonts count="25"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sz val="12"/>
      <name val="Calibri"/>
      <family val="2"/>
      <scheme val="minor"/>
    </font>
    <font>
      <b/>
      <sz val="14"/>
      <name val="Calibri"/>
      <family val="2"/>
      <scheme val="minor"/>
    </font>
    <font>
      <sz val="10"/>
      <name val="Arial"/>
      <family val="2"/>
    </font>
    <font>
      <b/>
      <sz val="11"/>
      <color theme="1"/>
      <name val="Calibri"/>
      <family val="2"/>
      <scheme val="minor"/>
    </font>
    <font>
      <sz val="14"/>
      <name val="Calibri"/>
      <family val="2"/>
      <scheme val="minor"/>
    </font>
    <font>
      <b/>
      <sz val="14"/>
      <color theme="1"/>
      <name val="Calibri"/>
      <family val="2"/>
      <scheme val="minor"/>
    </font>
    <font>
      <b/>
      <i/>
      <sz val="14"/>
      <name val="Calibri"/>
      <family val="2"/>
      <scheme val="minor"/>
    </font>
    <font>
      <sz val="11"/>
      <color theme="0"/>
      <name val="Calibri"/>
      <family val="2"/>
      <scheme val="minor"/>
    </font>
    <font>
      <sz val="26"/>
      <name val="Calibri"/>
      <family val="2"/>
      <scheme val="minor"/>
    </font>
    <font>
      <sz val="14"/>
      <color theme="1"/>
      <name val="Calibri"/>
      <family val="2"/>
      <scheme val="minor"/>
    </font>
    <font>
      <sz val="10"/>
      <name val="Arial"/>
      <family val="2"/>
    </font>
    <font>
      <sz val="11"/>
      <color theme="1"/>
      <name val="Calibri"/>
      <family val="2"/>
    </font>
    <font>
      <sz val="8"/>
      <name val="Calibri"/>
      <family val="2"/>
      <scheme val="minor"/>
    </font>
    <font>
      <b/>
      <u/>
      <sz val="11"/>
      <color theme="1"/>
      <name val="Calibri"/>
      <family val="2"/>
      <scheme val="minor"/>
    </font>
    <font>
      <u/>
      <sz val="11"/>
      <name val="Calibri"/>
      <family val="2"/>
      <scheme val="minor"/>
    </font>
    <font>
      <u/>
      <sz val="11"/>
      <color theme="1"/>
      <name val="Calibri"/>
      <family val="2"/>
      <scheme val="minor"/>
    </font>
    <font>
      <b/>
      <sz val="11"/>
      <name val="Calibri"/>
      <family val="2"/>
    </font>
    <font>
      <i/>
      <sz val="11"/>
      <color theme="1"/>
      <name val="Calibri"/>
      <family val="2"/>
      <scheme val="minor"/>
    </font>
    <font>
      <b/>
      <sz val="9"/>
      <color indexed="81"/>
      <name val="Tahoma"/>
      <family val="2"/>
    </font>
    <font>
      <sz val="9"/>
      <color indexed="81"/>
      <name val="Tahoma"/>
      <family val="2"/>
    </font>
  </fonts>
  <fills count="3">
    <fill>
      <patternFill patternType="none"/>
    </fill>
    <fill>
      <patternFill patternType="gray125"/>
    </fill>
    <fill>
      <patternFill patternType="solid">
        <fgColor theme="6" tint="0.59999389629810485"/>
        <bgColor indexed="64"/>
      </patternFill>
    </fill>
  </fills>
  <borders count="1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s>
  <cellStyleXfs count="1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7" fillId="0" borderId="0"/>
    <xf numFmtId="43" fontId="7" fillId="0" borderId="0" applyFont="0" applyFill="0" applyBorder="0" applyAlignment="0" applyProtection="0"/>
    <xf numFmtId="0" fontId="15" fillId="0" borderId="0"/>
  </cellStyleXfs>
  <cellXfs count="87">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2" applyFont="1" applyAlignment="1">
      <alignment vertical="center"/>
    </xf>
    <xf numFmtId="0" fontId="3" fillId="0" borderId="0" xfId="2" applyFont="1" applyAlignment="1">
      <alignment horizontal="center" vertical="center"/>
    </xf>
    <xf numFmtId="0" fontId="5" fillId="0" borderId="0" xfId="0" applyFont="1" applyAlignment="1">
      <alignment vertical="center"/>
    </xf>
    <xf numFmtId="164" fontId="3" fillId="0" borderId="0" xfId="2" applyNumberFormat="1" applyFont="1" applyAlignment="1">
      <alignment vertical="center"/>
    </xf>
    <xf numFmtId="0" fontId="9" fillId="0" borderId="0" xfId="0" applyFont="1" applyAlignment="1">
      <alignment vertical="center"/>
    </xf>
    <xf numFmtId="1" fontId="0" fillId="0" borderId="0" xfId="0" applyNumberFormat="1" applyAlignment="1">
      <alignment vertical="center"/>
    </xf>
    <xf numFmtId="43" fontId="0" fillId="0" borderId="0" xfId="0" applyNumberFormat="1" applyAlignment="1">
      <alignment vertical="center"/>
    </xf>
    <xf numFmtId="1" fontId="6" fillId="2" borderId="4" xfId="0" applyNumberFormat="1" applyFont="1" applyFill="1" applyBorder="1" applyAlignment="1">
      <alignment horizontal="center" vertical="center"/>
    </xf>
    <xf numFmtId="0" fontId="6" fillId="2" borderId="5" xfId="0" applyFont="1" applyFill="1" applyBorder="1" applyAlignment="1">
      <alignment horizontal="center" vertical="center"/>
    </xf>
    <xf numFmtId="43" fontId="6" fillId="2" borderId="14" xfId="1" applyFont="1" applyFill="1" applyBorder="1" applyAlignment="1">
      <alignment horizontal="center" vertical="center"/>
    </xf>
    <xf numFmtId="1" fontId="9" fillId="0" borderId="12" xfId="0" applyNumberFormat="1" applyFont="1" applyBorder="1" applyAlignment="1">
      <alignment horizontal="center" vertical="center"/>
    </xf>
    <xf numFmtId="0" fontId="6" fillId="0" borderId="13" xfId="0" applyFont="1" applyBorder="1" applyAlignment="1">
      <alignment horizontal="justify" vertical="center"/>
    </xf>
    <xf numFmtId="43" fontId="9" fillId="0" borderId="15" xfId="1" applyFont="1" applyFill="1" applyBorder="1" applyAlignment="1">
      <alignment horizontal="center" vertical="center"/>
    </xf>
    <xf numFmtId="1" fontId="9" fillId="0" borderId="6" xfId="0" applyNumberFormat="1" applyFont="1" applyBorder="1" applyAlignment="1">
      <alignment horizontal="center" vertical="center"/>
    </xf>
    <xf numFmtId="43" fontId="9" fillId="0" borderId="8" xfId="1" applyFont="1" applyFill="1" applyBorder="1" applyAlignment="1">
      <alignment horizontal="center" vertical="center"/>
    </xf>
    <xf numFmtId="0" fontId="6" fillId="0" borderId="7" xfId="0" applyFont="1" applyBorder="1" applyAlignment="1">
      <alignment horizontal="justify" vertical="center"/>
    </xf>
    <xf numFmtId="0" fontId="10" fillId="0" borderId="7" xfId="0" applyFont="1" applyBorder="1" applyAlignment="1">
      <alignment horizontal="justify" vertical="center"/>
    </xf>
    <xf numFmtId="1" fontId="11" fillId="0" borderId="9" xfId="1" applyNumberFormat="1" applyFont="1" applyFill="1" applyBorder="1" applyAlignment="1">
      <alignment horizontal="center" vertical="center"/>
    </xf>
    <xf numFmtId="0" fontId="3" fillId="0" borderId="0" xfId="0" applyFont="1" applyAlignment="1">
      <alignment horizontal="left" vertical="center" wrapText="1"/>
    </xf>
    <xf numFmtId="164" fontId="0" fillId="0" borderId="0" xfId="0" applyNumberFormat="1" applyAlignment="1">
      <alignment vertical="center"/>
    </xf>
    <xf numFmtId="164" fontId="3" fillId="0" borderId="0" xfId="0" applyNumberFormat="1" applyFont="1" applyAlignment="1">
      <alignment vertical="center"/>
    </xf>
    <xf numFmtId="165" fontId="0" fillId="0" borderId="0" xfId="1" applyNumberFormat="1" applyFont="1" applyFill="1" applyBorder="1" applyAlignment="1">
      <alignment horizontal="center" vertical="center" wrapText="1"/>
    </xf>
    <xf numFmtId="165" fontId="0" fillId="0" borderId="0" xfId="1" applyNumberFormat="1" applyFont="1" applyFill="1" applyBorder="1" applyAlignment="1">
      <alignment horizontal="center" vertical="center"/>
    </xf>
    <xf numFmtId="164" fontId="0" fillId="0" borderId="0" xfId="1" applyNumberFormat="1" applyFont="1" applyFill="1" applyBorder="1" applyAlignment="1">
      <alignment horizontal="center" vertical="center"/>
    </xf>
    <xf numFmtId="0" fontId="0" fillId="0" borderId="0" xfId="0" applyAlignment="1">
      <alignment horizontal="left" vertical="center" wrapText="1"/>
    </xf>
    <xf numFmtId="43" fontId="0" fillId="0" borderId="0" xfId="0" applyNumberFormat="1"/>
    <xf numFmtId="0" fontId="9" fillId="0" borderId="0" xfId="0" applyFont="1" applyAlignment="1">
      <alignment horizontal="center" vertical="center"/>
    </xf>
    <xf numFmtId="0" fontId="3" fillId="0" borderId="0" xfId="2" applyFont="1" applyAlignment="1">
      <alignment horizontal="left" vertical="center" wrapText="1"/>
    </xf>
    <xf numFmtId="1" fontId="3" fillId="0" borderId="0" xfId="2" applyNumberFormat="1" applyFont="1" applyAlignment="1">
      <alignment horizontal="center" vertical="center"/>
    </xf>
    <xf numFmtId="0" fontId="3"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center" vertical="center" wrapText="1"/>
    </xf>
    <xf numFmtId="1" fontId="12" fillId="0" borderId="0" xfId="0" applyNumberFormat="1" applyFont="1" applyAlignment="1">
      <alignment horizontal="center" vertical="center"/>
    </xf>
    <xf numFmtId="164" fontId="12" fillId="0" borderId="0" xfId="0" applyNumberFormat="1" applyFont="1" applyAlignment="1">
      <alignment horizontal="center" vertical="center"/>
    </xf>
    <xf numFmtId="0" fontId="0" fillId="0" borderId="0" xfId="0" applyAlignment="1">
      <alignment horizontal="left" vertical="top" wrapText="1"/>
    </xf>
    <xf numFmtId="0" fontId="0" fillId="0" borderId="0" xfId="0" applyAlignment="1">
      <alignment horizontal="center" vertical="top"/>
    </xf>
    <xf numFmtId="43" fontId="0" fillId="0" borderId="0" xfId="3" applyFont="1" applyFill="1" applyBorder="1" applyAlignment="1">
      <alignment horizontal="center" vertical="top"/>
    </xf>
    <xf numFmtId="0" fontId="0" fillId="0" borderId="0" xfId="3" applyNumberFormat="1" applyFont="1" applyFill="1" applyBorder="1" applyAlignment="1">
      <alignment horizontal="center" vertical="top"/>
    </xf>
    <xf numFmtId="0" fontId="0" fillId="0" borderId="0" xfId="6" applyNumberFormat="1" applyFont="1" applyFill="1" applyBorder="1" applyAlignment="1">
      <alignment horizontal="center" vertical="top"/>
    </xf>
    <xf numFmtId="0" fontId="8" fillId="0" borderId="0" xfId="0" applyFont="1" applyAlignment="1">
      <alignment horizontal="left" vertical="top" wrapText="1"/>
    </xf>
    <xf numFmtId="49" fontId="0" fillId="0" borderId="0" xfId="6" applyNumberFormat="1" applyFont="1" applyFill="1" applyBorder="1" applyAlignment="1">
      <alignment horizontal="center" vertical="top"/>
    </xf>
    <xf numFmtId="0" fontId="0" fillId="0" borderId="0" xfId="2" applyFont="1" applyAlignment="1">
      <alignment horizontal="left" vertical="top" wrapText="1"/>
    </xf>
    <xf numFmtId="166" fontId="0" fillId="0" borderId="0" xfId="2" applyNumberFormat="1" applyFont="1" applyAlignment="1">
      <alignment horizontal="center" vertical="top"/>
    </xf>
    <xf numFmtId="0" fontId="0" fillId="0" borderId="0" xfId="3" applyNumberFormat="1" applyFont="1" applyFill="1" applyBorder="1" applyAlignment="1">
      <alignment horizontal="center" vertical="top" wrapText="1"/>
    </xf>
    <xf numFmtId="164" fontId="0" fillId="0" borderId="0" xfId="3" applyNumberFormat="1" applyFont="1" applyFill="1" applyBorder="1" applyAlignment="1">
      <alignment horizontal="center" vertical="top"/>
    </xf>
    <xf numFmtId="0" fontId="0" fillId="0" borderId="0" xfId="1" applyNumberFormat="1" applyFont="1" applyFill="1" applyBorder="1" applyAlignment="1">
      <alignment horizontal="center" vertical="top" wrapText="1"/>
    </xf>
    <xf numFmtId="0" fontId="0" fillId="0" borderId="0" xfId="1" applyNumberFormat="1" applyFont="1" applyFill="1" applyBorder="1" applyAlignment="1">
      <alignment horizontal="center" vertical="top"/>
    </xf>
    <xf numFmtId="164" fontId="0" fillId="0" borderId="0" xfId="1" applyNumberFormat="1" applyFont="1" applyFill="1" applyBorder="1"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vertical="top"/>
    </xf>
    <xf numFmtId="0" fontId="9" fillId="0" borderId="0" xfId="0" applyFont="1" applyAlignment="1">
      <alignment horizontal="center" vertical="center" wrapText="1"/>
    </xf>
    <xf numFmtId="0" fontId="14" fillId="0" borderId="0" xfId="0" applyFont="1" applyAlignment="1">
      <alignment vertical="center"/>
    </xf>
    <xf numFmtId="0" fontId="6" fillId="0" borderId="10" xfId="0" applyFont="1" applyBorder="1" applyAlignment="1">
      <alignment horizontal="right" vertical="center" wrapText="1" indent="2"/>
    </xf>
    <xf numFmtId="1" fontId="0" fillId="0" borderId="0" xfId="2" applyNumberFormat="1" applyFont="1" applyAlignment="1">
      <alignment horizontal="center" vertical="top"/>
    </xf>
    <xf numFmtId="0" fontId="3" fillId="0" borderId="0" xfId="0" applyFont="1" applyAlignment="1">
      <alignment horizontal="left" vertical="top" wrapText="1"/>
    </xf>
    <xf numFmtId="166" fontId="1" fillId="0" borderId="0" xfId="2" applyNumberFormat="1" applyFont="1" applyAlignment="1">
      <alignment horizontal="center" vertical="top"/>
    </xf>
    <xf numFmtId="165" fontId="0" fillId="0" borderId="0" xfId="1" applyNumberFormat="1" applyFont="1" applyFill="1" applyBorder="1" applyAlignment="1">
      <alignment horizontal="center" vertical="top"/>
    </xf>
    <xf numFmtId="165" fontId="8" fillId="0" borderId="0" xfId="1" applyNumberFormat="1" applyFont="1" applyFill="1" applyBorder="1" applyAlignment="1">
      <alignment horizontal="center" vertical="top" wrapText="1"/>
    </xf>
    <xf numFmtId="0" fontId="0" fillId="0" borderId="0" xfId="0" applyAlignment="1">
      <alignment vertical="top" wrapText="1"/>
    </xf>
    <xf numFmtId="164" fontId="3" fillId="0" borderId="0" xfId="0" applyNumberFormat="1" applyFont="1" applyAlignment="1">
      <alignment horizontal="center" vertical="top"/>
    </xf>
    <xf numFmtId="0" fontId="3" fillId="0" borderId="0" xfId="1" applyNumberFormat="1" applyFont="1" applyFill="1" applyBorder="1" applyAlignment="1">
      <alignment horizontal="center" vertical="top" wrapText="1"/>
    </xf>
    <xf numFmtId="0" fontId="3" fillId="0" borderId="0" xfId="1" applyNumberFormat="1" applyFont="1" applyFill="1" applyBorder="1" applyAlignment="1">
      <alignment horizontal="center" vertical="top"/>
    </xf>
    <xf numFmtId="164" fontId="3" fillId="0" borderId="0" xfId="1" applyNumberFormat="1" applyFont="1" applyFill="1" applyBorder="1" applyAlignment="1">
      <alignment horizontal="center" vertical="top"/>
    </xf>
    <xf numFmtId="164" fontId="3" fillId="0" borderId="0" xfId="3" applyNumberFormat="1" applyFont="1" applyFill="1" applyBorder="1" applyAlignment="1">
      <alignment horizontal="center" vertical="top"/>
    </xf>
    <xf numFmtId="0" fontId="3" fillId="0" borderId="0" xfId="0" applyFont="1" applyAlignment="1">
      <alignment horizontal="center" vertical="top" wrapText="1"/>
    </xf>
    <xf numFmtId="0" fontId="12" fillId="0" borderId="0" xfId="0" applyFont="1" applyAlignment="1">
      <alignment horizontal="center" vertical="top"/>
    </xf>
    <xf numFmtId="164" fontId="12" fillId="0" borderId="0" xfId="0" applyNumberFormat="1" applyFont="1" applyAlignment="1">
      <alignment horizontal="center" vertical="top"/>
    </xf>
    <xf numFmtId="0" fontId="0" fillId="0" borderId="0" xfId="0" quotePrefix="1" applyAlignment="1">
      <alignment horizontal="left" vertical="top" wrapText="1"/>
    </xf>
    <xf numFmtId="0" fontId="3" fillId="0" borderId="0" xfId="0" applyFont="1" applyAlignment="1">
      <alignment horizontal="center" vertical="top"/>
    </xf>
    <xf numFmtId="0" fontId="4" fillId="0" borderId="0" xfId="0" applyFont="1" applyAlignment="1">
      <alignment horizontal="left" vertical="top" wrapText="1"/>
    </xf>
    <xf numFmtId="0" fontId="8" fillId="0" borderId="0" xfId="0" applyFont="1" applyAlignment="1">
      <alignment vertical="top" wrapText="1"/>
    </xf>
    <xf numFmtId="167" fontId="6" fillId="2" borderId="11" xfId="1" applyNumberFormat="1" applyFont="1" applyFill="1" applyBorder="1" applyAlignment="1">
      <alignment horizontal="right" vertical="center"/>
    </xf>
    <xf numFmtId="0" fontId="8" fillId="0" borderId="0" xfId="2" applyFont="1" applyAlignment="1">
      <alignment horizontal="left" vertical="top" wrapText="1"/>
    </xf>
    <xf numFmtId="0" fontId="0" fillId="0" borderId="0" xfId="2" applyFont="1" applyAlignment="1">
      <alignment horizontal="center" vertical="top"/>
    </xf>
    <xf numFmtId="0" fontId="18" fillId="0" borderId="0" xfId="0" applyFont="1" applyAlignment="1">
      <alignment horizontal="left" vertical="top" wrapText="1"/>
    </xf>
    <xf numFmtId="166" fontId="0" fillId="0" borderId="0" xfId="1" applyNumberFormat="1" applyFont="1" applyFill="1" applyBorder="1" applyAlignment="1">
      <alignment horizontal="center" vertical="top" wrapText="1"/>
    </xf>
    <xf numFmtId="0" fontId="0" fillId="0" borderId="0" xfId="0" applyAlignment="1">
      <alignment vertical="top"/>
    </xf>
    <xf numFmtId="0" fontId="13" fillId="0" borderId="0" xfId="0" applyFont="1" applyAlignment="1">
      <alignment horizontal="center" vertical="center" wrapText="1"/>
    </xf>
    <xf numFmtId="0" fontId="13" fillId="0" borderId="0" xfId="0" applyFont="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9" fillId="0" borderId="0" xfId="2" applyFont="1" applyAlignment="1">
      <alignment horizontal="center" vertical="center"/>
    </xf>
    <xf numFmtId="0" fontId="9" fillId="0" borderId="0" xfId="0" applyFont="1" applyAlignment="1">
      <alignment horizontal="center" vertical="center"/>
    </xf>
  </cellXfs>
  <cellStyles count="11">
    <cellStyle name="=C:\WINNT35\SYSTEM32\COMMAND.COM" xfId="4" xr:uid="{00000000-0005-0000-0000-000000000000}"/>
    <cellStyle name="=C:\WINNT35\SYSTEM32\COMMAND.COM 2" xfId="7" xr:uid="{00000000-0005-0000-0000-000001000000}"/>
    <cellStyle name="Comma" xfId="1" builtinId="3"/>
    <cellStyle name="Comma 2" xfId="3" xr:uid="{00000000-0005-0000-0000-000003000000}"/>
    <cellStyle name="Comma 2 3" xfId="6" xr:uid="{00000000-0005-0000-0000-000004000000}"/>
    <cellStyle name="Comma 3" xfId="9" xr:uid="{00000000-0005-0000-0000-000005000000}"/>
    <cellStyle name="Normal" xfId="0" builtinId="0"/>
    <cellStyle name="Normal 2" xfId="2" xr:uid="{00000000-0005-0000-0000-000007000000}"/>
    <cellStyle name="Normal 2 3" xfId="5" xr:uid="{00000000-0005-0000-0000-000008000000}"/>
    <cellStyle name="Normal 3" xfId="8" xr:uid="{00000000-0005-0000-0000-000009000000}"/>
    <cellStyle name="Normal 4" xfId="10" xr:uid="{B5FA3C18-2F02-4CEB-8672-5BF01DC143F9}"/>
  </cellStyles>
  <dxfs count="32">
    <dxf>
      <numFmt numFmtId="35" formatCode="_(* #,##0.00_);_(* \(#,##0.00\);_(* &quot;-&quot;??_);_(@_)"/>
    </dxf>
    <dxf>
      <numFmt numFmtId="35" formatCode="_(* #,##0.00_);_(* \(#,##0.00\);_(* &quot;-&quot;??_);_(@_)"/>
    </dxf>
    <dxf>
      <numFmt numFmtId="35" formatCode="_(* #,##0.00_);_(* \(#,##0.00\);_(* &quot;-&quot;??_);_(@_)"/>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numFmt numFmtId="0" formatCode="General"/>
      <fill>
        <patternFill patternType="solid">
          <fgColor indexed="64"/>
          <bgColor rgb="FFFFFF00"/>
        </patternFill>
      </fill>
      <alignment vertical="top" textRotation="0" indent="0" justifyLastLine="0" shrinkToFit="0" readingOrder="0"/>
    </dxf>
    <dxf>
      <numFmt numFmtId="0" formatCode="General"/>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ont>
        <strike val="0"/>
        <outline val="0"/>
        <shadow val="0"/>
        <u val="none"/>
        <vertAlign val="baseline"/>
        <sz val="11"/>
        <color theme="0"/>
        <name val="Calibri"/>
        <family val="2"/>
        <scheme val="minor"/>
      </font>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fgColor indexed="64"/>
          <bgColor auto="1"/>
        </patternFill>
      </fill>
      <alignment vertical="top" textRotation="0" indent="0" justifyLastLine="0" shrinkToFit="0" readingOrder="0"/>
    </dxf>
    <dxf>
      <fill>
        <patternFill patternType="none">
          <fgColor indexed="64"/>
          <bgColor auto="1"/>
        </patternFill>
      </fill>
      <alignment vertical="top" textRotation="0" indent="0" justifyLastLine="0" shrinkToFit="0" readingOrder="0"/>
    </dxf>
    <dxf>
      <numFmt numFmtId="0" formatCode="General"/>
      <fill>
        <patternFill patternType="none">
          <fgColor indexed="64"/>
          <bgColor auto="1"/>
        </patternFill>
      </fill>
      <alignment vertical="top" textRotation="0" indent="0" justifyLastLine="0" shrinkToFit="0" readingOrder="0"/>
    </dxf>
    <dxf>
      <numFmt numFmtId="0" formatCode="General"/>
      <fill>
        <patternFill patternType="none">
          <fgColor indexed="64"/>
          <bgColor auto="1"/>
        </patternFill>
      </fill>
      <alignment vertical="top" textRotation="0" indent="0" justifyLastLine="0" shrinkToFit="0" readingOrder="0"/>
    </dxf>
    <dxf>
      <fill>
        <patternFill patternType="none">
          <fgColor indexed="64"/>
          <bgColor auto="1"/>
        </patternFill>
      </fill>
      <alignment vertical="top" textRotation="0" indent="0" justifyLastLine="0" shrinkToFit="0" readingOrder="0"/>
    </dxf>
    <dxf>
      <fill>
        <patternFill patternType="none">
          <fgColor indexed="64"/>
          <bgColor auto="1"/>
        </patternFill>
      </fill>
      <alignment vertical="top" textRotation="0" indent="0" justifyLastLine="0" shrinkToFit="0" readingOrder="0"/>
    </dxf>
    <dxf>
      <fill>
        <patternFill patternType="none">
          <fgColor rgb="FF000000"/>
          <bgColor auto="1"/>
        </patternFill>
      </fill>
    </dxf>
    <dxf>
      <fill>
        <patternFill patternType="none">
          <fgColor indexed="64"/>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fill>
        <patternFill patternType="none">
          <bgColor auto="1"/>
        </patternFill>
      </fill>
      <border>
        <horizontal/>
      </border>
    </dxf>
    <dxf>
      <border>
        <horizontal/>
      </border>
    </dxf>
    <dxf>
      <font>
        <b/>
        <i val="0"/>
      </font>
      <fill>
        <patternFill>
          <bgColor theme="6" tint="0.79998168889431442"/>
        </patternFill>
      </fill>
      <border>
        <top style="double">
          <color theme="0" tint="-0.499984740745262"/>
        </top>
      </border>
    </dxf>
    <dxf>
      <font>
        <b/>
        <i val="0"/>
        <color theme="0"/>
      </font>
      <fill>
        <patternFill>
          <bgColor theme="6"/>
        </patternFill>
      </fill>
      <border>
        <bottom style="medium">
          <color theme="0" tint="-0.499984740745262"/>
        </bottom>
        <vertical/>
      </border>
    </dxf>
    <dxf>
      <border>
        <left style="medium">
          <color theme="0" tint="-0.499984740745262"/>
        </left>
        <right style="medium">
          <color theme="0" tint="-0.499984740745262"/>
        </right>
        <top style="medium">
          <color theme="0" tint="-0.499984740745262"/>
        </top>
        <bottom style="medium">
          <color theme="0" tint="-0.499984740745262"/>
        </bottom>
        <vertical style="thin">
          <color theme="0" tint="-0.499984740745262"/>
        </vertical>
        <horizontal/>
      </border>
    </dxf>
  </dxfs>
  <tableStyles count="1" defaultTableStyle="TableStyleMedium2" defaultPivotStyle="PivotStyleLight16">
    <tableStyle name="BOQ_Table" pivot="0" count="5" xr9:uid="{FBB848A8-8B08-42A1-9762-380B7CC76C62}">
      <tableStyleElement type="wholeTable" dxfId="31"/>
      <tableStyleElement type="headerRow" dxfId="30"/>
      <tableStyleElement type="totalRow" dxfId="29"/>
      <tableStyleElement type="firstRowStripe" dxfId="28"/>
      <tableStyleElement type="secondRowStripe" dxfId="27"/>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1</xdr:col>
      <xdr:colOff>66675</xdr:colOff>
      <xdr:row>7</xdr:row>
      <xdr:rowOff>66675</xdr:rowOff>
    </xdr:to>
    <xdr:sp macro="" textlink="">
      <xdr:nvSpPr>
        <xdr:cNvPr id="2" name="AutoShape 3438" descr="feature_arrow">
          <a:extLst>
            <a:ext uri="{FF2B5EF4-FFF2-40B4-BE49-F238E27FC236}">
              <a16:creationId xmlns:a16="http://schemas.microsoft.com/office/drawing/2014/main" id="{BCB27885-CE4B-4E38-AB1C-0EDA0BB83FB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 name="AutoShape 3439" descr="feature_arrow">
          <a:extLst>
            <a:ext uri="{FF2B5EF4-FFF2-40B4-BE49-F238E27FC236}">
              <a16:creationId xmlns:a16="http://schemas.microsoft.com/office/drawing/2014/main" id="{806695EB-4B9E-49C8-9399-1D1C8A5D110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 name="AutoShape 3440" descr="feature_arrow">
          <a:extLst>
            <a:ext uri="{FF2B5EF4-FFF2-40B4-BE49-F238E27FC236}">
              <a16:creationId xmlns:a16="http://schemas.microsoft.com/office/drawing/2014/main" id="{ABF426D7-0E81-4E73-8A91-8CD117D5FE8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 name="AutoShape 3441" descr="feature_arrow">
          <a:extLst>
            <a:ext uri="{FF2B5EF4-FFF2-40B4-BE49-F238E27FC236}">
              <a16:creationId xmlns:a16="http://schemas.microsoft.com/office/drawing/2014/main" id="{2C944DE2-8A0A-433F-AF5D-F6F706341C9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 name="AutoShape 3442" descr="feature_arrow">
          <a:extLst>
            <a:ext uri="{FF2B5EF4-FFF2-40B4-BE49-F238E27FC236}">
              <a16:creationId xmlns:a16="http://schemas.microsoft.com/office/drawing/2014/main" id="{D7336562-EA32-4C2A-8FFA-CEA3F9C5024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 name="AutoShape 3443" descr="feature_arrow">
          <a:extLst>
            <a:ext uri="{FF2B5EF4-FFF2-40B4-BE49-F238E27FC236}">
              <a16:creationId xmlns:a16="http://schemas.microsoft.com/office/drawing/2014/main" id="{00A2932C-7246-4EB0-995C-44F8FC1E302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 name="AutoShape 3444" descr="feature_arrow">
          <a:extLst>
            <a:ext uri="{FF2B5EF4-FFF2-40B4-BE49-F238E27FC236}">
              <a16:creationId xmlns:a16="http://schemas.microsoft.com/office/drawing/2014/main" id="{78E520AE-5B97-4059-AB97-EC3735F7319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 name="AutoShape 3445" descr="feature_arrow">
          <a:extLst>
            <a:ext uri="{FF2B5EF4-FFF2-40B4-BE49-F238E27FC236}">
              <a16:creationId xmlns:a16="http://schemas.microsoft.com/office/drawing/2014/main" id="{9ED0B4B1-E325-4BAE-8F0F-E66A0F19D51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 name="AutoShape 3446" descr="feature_arrow">
          <a:extLst>
            <a:ext uri="{FF2B5EF4-FFF2-40B4-BE49-F238E27FC236}">
              <a16:creationId xmlns:a16="http://schemas.microsoft.com/office/drawing/2014/main" id="{A7256C53-9E33-40F7-8C99-842D9750103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 name="AutoShape 3447" descr="feature_arrow">
          <a:extLst>
            <a:ext uri="{FF2B5EF4-FFF2-40B4-BE49-F238E27FC236}">
              <a16:creationId xmlns:a16="http://schemas.microsoft.com/office/drawing/2014/main" id="{DD23CC70-D933-43CF-ADAA-79ED5C1FD07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 name="AutoShape 3448" descr="feature_arrow">
          <a:extLst>
            <a:ext uri="{FF2B5EF4-FFF2-40B4-BE49-F238E27FC236}">
              <a16:creationId xmlns:a16="http://schemas.microsoft.com/office/drawing/2014/main" id="{58D38645-A2C1-480D-B133-875471EBCEF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 name="AutoShape 3449" descr="feature_arrow">
          <a:extLst>
            <a:ext uri="{FF2B5EF4-FFF2-40B4-BE49-F238E27FC236}">
              <a16:creationId xmlns:a16="http://schemas.microsoft.com/office/drawing/2014/main" id="{ECCE1B13-04FD-4DA4-ABB4-F7572FE91CA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 name="AutoShape 3450" descr="feature_arrow">
          <a:extLst>
            <a:ext uri="{FF2B5EF4-FFF2-40B4-BE49-F238E27FC236}">
              <a16:creationId xmlns:a16="http://schemas.microsoft.com/office/drawing/2014/main" id="{887B16C1-0EB1-4F43-9A1B-8BC83487B2C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5" name="AutoShape 3451" descr="feature_arrow">
          <a:extLst>
            <a:ext uri="{FF2B5EF4-FFF2-40B4-BE49-F238E27FC236}">
              <a16:creationId xmlns:a16="http://schemas.microsoft.com/office/drawing/2014/main" id="{3AD6F74B-8570-4493-862E-21E32EE6D85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6" name="AutoShape 3452" descr="feature_arrow">
          <a:extLst>
            <a:ext uri="{FF2B5EF4-FFF2-40B4-BE49-F238E27FC236}">
              <a16:creationId xmlns:a16="http://schemas.microsoft.com/office/drawing/2014/main" id="{1612CF8E-9F3D-4B84-B21C-AA5F0DB7F3E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7" name="AutoShape 3453" descr="feature_arrow">
          <a:extLst>
            <a:ext uri="{FF2B5EF4-FFF2-40B4-BE49-F238E27FC236}">
              <a16:creationId xmlns:a16="http://schemas.microsoft.com/office/drawing/2014/main" id="{4D1385C3-A4E2-43D5-BDFC-B2B77375825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8" name="AutoShape 3454" descr="feature_arrow">
          <a:extLst>
            <a:ext uri="{FF2B5EF4-FFF2-40B4-BE49-F238E27FC236}">
              <a16:creationId xmlns:a16="http://schemas.microsoft.com/office/drawing/2014/main" id="{51B1DAB5-2BAD-4F6E-9C1F-65747B08BBA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9" name="AutoShape 3455" descr="feature_arrow">
          <a:extLst>
            <a:ext uri="{FF2B5EF4-FFF2-40B4-BE49-F238E27FC236}">
              <a16:creationId xmlns:a16="http://schemas.microsoft.com/office/drawing/2014/main" id="{0B5D82E4-A2CD-4B0C-BF39-BA953B785A5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0" name="AutoShape 3456" descr="feature_arrow">
          <a:extLst>
            <a:ext uri="{FF2B5EF4-FFF2-40B4-BE49-F238E27FC236}">
              <a16:creationId xmlns:a16="http://schemas.microsoft.com/office/drawing/2014/main" id="{EFABF01A-7DFB-499F-BEE1-1C1A2F16069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1" name="AutoShape 3457" descr="feature_arrow">
          <a:extLst>
            <a:ext uri="{FF2B5EF4-FFF2-40B4-BE49-F238E27FC236}">
              <a16:creationId xmlns:a16="http://schemas.microsoft.com/office/drawing/2014/main" id="{FFED4B3C-248F-4AC0-B3A6-DD49FB95EFA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2" name="AutoShape 3458" descr="feature_arrow">
          <a:extLst>
            <a:ext uri="{FF2B5EF4-FFF2-40B4-BE49-F238E27FC236}">
              <a16:creationId xmlns:a16="http://schemas.microsoft.com/office/drawing/2014/main" id="{BAE9B40B-7F01-46D5-8074-80D10F948D5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3" name="AutoShape 3459" descr="feature_arrow">
          <a:extLst>
            <a:ext uri="{FF2B5EF4-FFF2-40B4-BE49-F238E27FC236}">
              <a16:creationId xmlns:a16="http://schemas.microsoft.com/office/drawing/2014/main" id="{42EA03C5-D9B4-48FA-88A4-FCCDC6641F4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4" name="AutoShape 3460" descr="feature_arrow">
          <a:extLst>
            <a:ext uri="{FF2B5EF4-FFF2-40B4-BE49-F238E27FC236}">
              <a16:creationId xmlns:a16="http://schemas.microsoft.com/office/drawing/2014/main" id="{92B09808-A922-4CE2-BB02-1F31EF188B9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5" name="AutoShape 3461" descr="feature_arrow">
          <a:extLst>
            <a:ext uri="{FF2B5EF4-FFF2-40B4-BE49-F238E27FC236}">
              <a16:creationId xmlns:a16="http://schemas.microsoft.com/office/drawing/2014/main" id="{BF11D505-F776-4361-B9F2-1DE862442B3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6" name="AutoShape 3462" descr="feature_arrow">
          <a:extLst>
            <a:ext uri="{FF2B5EF4-FFF2-40B4-BE49-F238E27FC236}">
              <a16:creationId xmlns:a16="http://schemas.microsoft.com/office/drawing/2014/main" id="{61053302-0753-4576-A4EE-CA8FB511B42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7" name="AutoShape 3463" descr="feature_arrow">
          <a:extLst>
            <a:ext uri="{FF2B5EF4-FFF2-40B4-BE49-F238E27FC236}">
              <a16:creationId xmlns:a16="http://schemas.microsoft.com/office/drawing/2014/main" id="{47D78A15-5B9E-44EF-B28D-2794B7C5BC3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8" name="AutoShape 3464" descr="feature_arrow">
          <a:extLst>
            <a:ext uri="{FF2B5EF4-FFF2-40B4-BE49-F238E27FC236}">
              <a16:creationId xmlns:a16="http://schemas.microsoft.com/office/drawing/2014/main" id="{C50585BF-9244-47D0-9204-CFAFEFB1C52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29" name="AutoShape 3465" descr="feature_arrow">
          <a:extLst>
            <a:ext uri="{FF2B5EF4-FFF2-40B4-BE49-F238E27FC236}">
              <a16:creationId xmlns:a16="http://schemas.microsoft.com/office/drawing/2014/main" id="{AA5CD869-1465-490B-BAD5-C90FA90F8F1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0" name="AutoShape 3466" descr="feature_arrow">
          <a:extLst>
            <a:ext uri="{FF2B5EF4-FFF2-40B4-BE49-F238E27FC236}">
              <a16:creationId xmlns:a16="http://schemas.microsoft.com/office/drawing/2014/main" id="{D5C5AAA6-1A4A-4897-8E30-F63D4191175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1" name="AutoShape 3467" descr="feature_arrow">
          <a:extLst>
            <a:ext uri="{FF2B5EF4-FFF2-40B4-BE49-F238E27FC236}">
              <a16:creationId xmlns:a16="http://schemas.microsoft.com/office/drawing/2014/main" id="{DA56D950-9F6F-48F6-ABA2-527BECDFB50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2" name="AutoShape 3468" descr="feature_arrow">
          <a:extLst>
            <a:ext uri="{FF2B5EF4-FFF2-40B4-BE49-F238E27FC236}">
              <a16:creationId xmlns:a16="http://schemas.microsoft.com/office/drawing/2014/main" id="{34D51EB1-FE83-4CE0-9750-0EF5B94533B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3" name="AutoShape 3469" descr="feature_arrow">
          <a:extLst>
            <a:ext uri="{FF2B5EF4-FFF2-40B4-BE49-F238E27FC236}">
              <a16:creationId xmlns:a16="http://schemas.microsoft.com/office/drawing/2014/main" id="{59765FAA-58DF-4780-A3FF-754DFF7B0A7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4" name="AutoShape 3470" descr="feature_arrow">
          <a:extLst>
            <a:ext uri="{FF2B5EF4-FFF2-40B4-BE49-F238E27FC236}">
              <a16:creationId xmlns:a16="http://schemas.microsoft.com/office/drawing/2014/main" id="{E7E9EB9E-D4C1-4228-B919-0CB15C2D769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5" name="AutoShape 3471" descr="feature_arrow">
          <a:extLst>
            <a:ext uri="{FF2B5EF4-FFF2-40B4-BE49-F238E27FC236}">
              <a16:creationId xmlns:a16="http://schemas.microsoft.com/office/drawing/2014/main" id="{1871337B-1253-4F76-B97B-EC8EFF32759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6" name="AutoShape 3472" descr="feature_arrow">
          <a:extLst>
            <a:ext uri="{FF2B5EF4-FFF2-40B4-BE49-F238E27FC236}">
              <a16:creationId xmlns:a16="http://schemas.microsoft.com/office/drawing/2014/main" id="{A62D8AC6-A277-43E3-AD09-686360F6668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7" name="AutoShape 3473" descr="feature_arrow">
          <a:extLst>
            <a:ext uri="{FF2B5EF4-FFF2-40B4-BE49-F238E27FC236}">
              <a16:creationId xmlns:a16="http://schemas.microsoft.com/office/drawing/2014/main" id="{EEDCA238-C694-4F27-AF4D-6EB1F86C6FA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8" name="AutoShape 3474" descr="feature_arrow">
          <a:extLst>
            <a:ext uri="{FF2B5EF4-FFF2-40B4-BE49-F238E27FC236}">
              <a16:creationId xmlns:a16="http://schemas.microsoft.com/office/drawing/2014/main" id="{C9E537D9-8511-49DB-849B-3C8231E40CF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39" name="AutoShape 3475" descr="feature_arrow">
          <a:extLst>
            <a:ext uri="{FF2B5EF4-FFF2-40B4-BE49-F238E27FC236}">
              <a16:creationId xmlns:a16="http://schemas.microsoft.com/office/drawing/2014/main" id="{756EB448-F3B3-41BA-9966-D25A416327C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0" name="AutoShape 3476" descr="feature_arrow">
          <a:extLst>
            <a:ext uri="{FF2B5EF4-FFF2-40B4-BE49-F238E27FC236}">
              <a16:creationId xmlns:a16="http://schemas.microsoft.com/office/drawing/2014/main" id="{E36A2463-679E-4F7B-93AA-B878D05D5AF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1" name="AutoShape 3477" descr="feature_arrow">
          <a:extLst>
            <a:ext uri="{FF2B5EF4-FFF2-40B4-BE49-F238E27FC236}">
              <a16:creationId xmlns:a16="http://schemas.microsoft.com/office/drawing/2014/main" id="{11403303-059B-4999-860B-2AB1D0CC7A1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2" name="AutoShape 3478" descr="feature_arrow">
          <a:extLst>
            <a:ext uri="{FF2B5EF4-FFF2-40B4-BE49-F238E27FC236}">
              <a16:creationId xmlns:a16="http://schemas.microsoft.com/office/drawing/2014/main" id="{9423662E-AFDD-48EA-8EC4-9F130618593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3" name="AutoShape 3479" descr="feature_arrow">
          <a:extLst>
            <a:ext uri="{FF2B5EF4-FFF2-40B4-BE49-F238E27FC236}">
              <a16:creationId xmlns:a16="http://schemas.microsoft.com/office/drawing/2014/main" id="{17105293-A72D-4FF6-B9FF-71E38928C9F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4" name="AutoShape 3480" descr="feature_arrow">
          <a:extLst>
            <a:ext uri="{FF2B5EF4-FFF2-40B4-BE49-F238E27FC236}">
              <a16:creationId xmlns:a16="http://schemas.microsoft.com/office/drawing/2014/main" id="{2AB455B0-103B-4912-9005-4BEBF0825AF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5" name="AutoShape 3481" descr="feature_arrow">
          <a:extLst>
            <a:ext uri="{FF2B5EF4-FFF2-40B4-BE49-F238E27FC236}">
              <a16:creationId xmlns:a16="http://schemas.microsoft.com/office/drawing/2014/main" id="{7A5098B5-850E-4A9F-8603-8CEE20D5F67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6" name="AutoShape 3482" descr="feature_arrow">
          <a:extLst>
            <a:ext uri="{FF2B5EF4-FFF2-40B4-BE49-F238E27FC236}">
              <a16:creationId xmlns:a16="http://schemas.microsoft.com/office/drawing/2014/main" id="{C8CE92EB-0CA7-4A31-B549-117A75235B6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7" name="AutoShape 3483" descr="feature_arrow">
          <a:extLst>
            <a:ext uri="{FF2B5EF4-FFF2-40B4-BE49-F238E27FC236}">
              <a16:creationId xmlns:a16="http://schemas.microsoft.com/office/drawing/2014/main" id="{3056148D-A3B3-42DF-8BB8-878B6EF07CC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8" name="AutoShape 3484" descr="feature_arrow">
          <a:extLst>
            <a:ext uri="{FF2B5EF4-FFF2-40B4-BE49-F238E27FC236}">
              <a16:creationId xmlns:a16="http://schemas.microsoft.com/office/drawing/2014/main" id="{DE86837A-BDD2-4B9D-8B63-430D635ADDF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49" name="AutoShape 3485" descr="feature_arrow">
          <a:extLst>
            <a:ext uri="{FF2B5EF4-FFF2-40B4-BE49-F238E27FC236}">
              <a16:creationId xmlns:a16="http://schemas.microsoft.com/office/drawing/2014/main" id="{2FC87672-7F0E-43DF-A0FA-533B752F437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0" name="AutoShape 3486" descr="feature_arrow">
          <a:extLst>
            <a:ext uri="{FF2B5EF4-FFF2-40B4-BE49-F238E27FC236}">
              <a16:creationId xmlns:a16="http://schemas.microsoft.com/office/drawing/2014/main" id="{96E9B1A6-4CEE-4128-ABF9-D71A4EBCA05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1" name="AutoShape 3487" descr="feature_arrow">
          <a:extLst>
            <a:ext uri="{FF2B5EF4-FFF2-40B4-BE49-F238E27FC236}">
              <a16:creationId xmlns:a16="http://schemas.microsoft.com/office/drawing/2014/main" id="{3F86B3B4-AF74-4BD1-BCA0-72A2CD53DD6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2" name="AutoShape 3488" descr="feature_arrow">
          <a:extLst>
            <a:ext uri="{FF2B5EF4-FFF2-40B4-BE49-F238E27FC236}">
              <a16:creationId xmlns:a16="http://schemas.microsoft.com/office/drawing/2014/main" id="{FDAB2168-7754-4CEB-AC48-B862A743B22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3" name="AutoShape 3489" descr="feature_arrow">
          <a:extLst>
            <a:ext uri="{FF2B5EF4-FFF2-40B4-BE49-F238E27FC236}">
              <a16:creationId xmlns:a16="http://schemas.microsoft.com/office/drawing/2014/main" id="{8CDFC991-5BB3-459C-94F1-F54745EA5FB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4" name="AutoShape 3490" descr="feature_arrow">
          <a:extLst>
            <a:ext uri="{FF2B5EF4-FFF2-40B4-BE49-F238E27FC236}">
              <a16:creationId xmlns:a16="http://schemas.microsoft.com/office/drawing/2014/main" id="{D90D66CD-6903-40E3-A900-FF0BE36227A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5" name="AutoShape 3491" descr="feature_arrow">
          <a:extLst>
            <a:ext uri="{FF2B5EF4-FFF2-40B4-BE49-F238E27FC236}">
              <a16:creationId xmlns:a16="http://schemas.microsoft.com/office/drawing/2014/main" id="{03FB7895-F511-4949-B5AC-64E9F9DA1DB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6" name="AutoShape 3492" descr="feature_arrow">
          <a:extLst>
            <a:ext uri="{FF2B5EF4-FFF2-40B4-BE49-F238E27FC236}">
              <a16:creationId xmlns:a16="http://schemas.microsoft.com/office/drawing/2014/main" id="{73470D21-3E5E-49EB-900B-EBF1A9D58C8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7" name="AutoShape 3493" descr="feature_arrow">
          <a:extLst>
            <a:ext uri="{FF2B5EF4-FFF2-40B4-BE49-F238E27FC236}">
              <a16:creationId xmlns:a16="http://schemas.microsoft.com/office/drawing/2014/main" id="{4BFB071A-0DFE-4D35-A055-3DF381D884A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8" name="AutoShape 3494" descr="feature_arrow">
          <a:extLst>
            <a:ext uri="{FF2B5EF4-FFF2-40B4-BE49-F238E27FC236}">
              <a16:creationId xmlns:a16="http://schemas.microsoft.com/office/drawing/2014/main" id="{DE637B40-0B56-4E39-B612-157667B5419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59" name="AutoShape 3495" descr="feature_arrow">
          <a:extLst>
            <a:ext uri="{FF2B5EF4-FFF2-40B4-BE49-F238E27FC236}">
              <a16:creationId xmlns:a16="http://schemas.microsoft.com/office/drawing/2014/main" id="{596BFDCC-F765-4D26-BF6F-0E6BA253257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0" name="AutoShape 3496" descr="feature_arrow">
          <a:extLst>
            <a:ext uri="{FF2B5EF4-FFF2-40B4-BE49-F238E27FC236}">
              <a16:creationId xmlns:a16="http://schemas.microsoft.com/office/drawing/2014/main" id="{5C0386EC-5B63-474E-B887-BE61FDCFB50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1" name="AutoShape 3497" descr="feature_arrow">
          <a:extLst>
            <a:ext uri="{FF2B5EF4-FFF2-40B4-BE49-F238E27FC236}">
              <a16:creationId xmlns:a16="http://schemas.microsoft.com/office/drawing/2014/main" id="{2ED330F0-EFF8-47C5-9F13-09D84128CFB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2" name="AutoShape 3498" descr="feature_arrow">
          <a:extLst>
            <a:ext uri="{FF2B5EF4-FFF2-40B4-BE49-F238E27FC236}">
              <a16:creationId xmlns:a16="http://schemas.microsoft.com/office/drawing/2014/main" id="{8A385171-A3F7-4B7A-A1E4-13DC1C72D14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3" name="AutoShape 3499" descr="feature_arrow">
          <a:extLst>
            <a:ext uri="{FF2B5EF4-FFF2-40B4-BE49-F238E27FC236}">
              <a16:creationId xmlns:a16="http://schemas.microsoft.com/office/drawing/2014/main" id="{CBBABDFF-C258-4509-ADCC-5427F949261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4" name="AutoShape 3500" descr="feature_arrow">
          <a:extLst>
            <a:ext uri="{FF2B5EF4-FFF2-40B4-BE49-F238E27FC236}">
              <a16:creationId xmlns:a16="http://schemas.microsoft.com/office/drawing/2014/main" id="{DED4BBC5-FDB1-4BC3-BCCE-EA658F9F8E1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5" name="AutoShape 3501" descr="feature_arrow">
          <a:extLst>
            <a:ext uri="{FF2B5EF4-FFF2-40B4-BE49-F238E27FC236}">
              <a16:creationId xmlns:a16="http://schemas.microsoft.com/office/drawing/2014/main" id="{7ABC2CD8-6252-431D-9A09-955D4648A9A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6" name="AutoShape 3502" descr="feature_arrow">
          <a:extLst>
            <a:ext uri="{FF2B5EF4-FFF2-40B4-BE49-F238E27FC236}">
              <a16:creationId xmlns:a16="http://schemas.microsoft.com/office/drawing/2014/main" id="{DE03D54C-927D-405D-B055-2748E6375FC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7" name="AutoShape 3503" descr="feature_arrow">
          <a:extLst>
            <a:ext uri="{FF2B5EF4-FFF2-40B4-BE49-F238E27FC236}">
              <a16:creationId xmlns:a16="http://schemas.microsoft.com/office/drawing/2014/main" id="{2AE5000E-5F84-4B00-821B-7AEA895D670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8" name="AutoShape 3504" descr="feature_arrow">
          <a:extLst>
            <a:ext uri="{FF2B5EF4-FFF2-40B4-BE49-F238E27FC236}">
              <a16:creationId xmlns:a16="http://schemas.microsoft.com/office/drawing/2014/main" id="{98DA6293-8D7E-4010-B23A-2A5FD052AF9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69" name="AutoShape 3505" descr="feature_arrow">
          <a:extLst>
            <a:ext uri="{FF2B5EF4-FFF2-40B4-BE49-F238E27FC236}">
              <a16:creationId xmlns:a16="http://schemas.microsoft.com/office/drawing/2014/main" id="{9EDE5303-A899-4C59-8636-4EDB11ADD4D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0" name="AutoShape 3506" descr="feature_arrow">
          <a:extLst>
            <a:ext uri="{FF2B5EF4-FFF2-40B4-BE49-F238E27FC236}">
              <a16:creationId xmlns:a16="http://schemas.microsoft.com/office/drawing/2014/main" id="{D153F7B6-0692-4879-B726-F6B5D5F218C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1" name="AutoShape 3507" descr="feature_arrow">
          <a:extLst>
            <a:ext uri="{FF2B5EF4-FFF2-40B4-BE49-F238E27FC236}">
              <a16:creationId xmlns:a16="http://schemas.microsoft.com/office/drawing/2014/main" id="{C34662EF-C117-41D2-9292-2CEC2760803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2" name="AutoShape 3508" descr="feature_arrow">
          <a:extLst>
            <a:ext uri="{FF2B5EF4-FFF2-40B4-BE49-F238E27FC236}">
              <a16:creationId xmlns:a16="http://schemas.microsoft.com/office/drawing/2014/main" id="{82368A15-986D-4105-8712-99F5DF88237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3" name="AutoShape 3509" descr="feature_arrow">
          <a:extLst>
            <a:ext uri="{FF2B5EF4-FFF2-40B4-BE49-F238E27FC236}">
              <a16:creationId xmlns:a16="http://schemas.microsoft.com/office/drawing/2014/main" id="{D54FE529-AC52-4006-8FE2-4BE6A5ACB09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4" name="AutoShape 3510" descr="feature_arrow">
          <a:extLst>
            <a:ext uri="{FF2B5EF4-FFF2-40B4-BE49-F238E27FC236}">
              <a16:creationId xmlns:a16="http://schemas.microsoft.com/office/drawing/2014/main" id="{B859CAAB-7EAB-4AF2-BD09-825F86710F0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5" name="AutoShape 3511" descr="feature_arrow">
          <a:extLst>
            <a:ext uri="{FF2B5EF4-FFF2-40B4-BE49-F238E27FC236}">
              <a16:creationId xmlns:a16="http://schemas.microsoft.com/office/drawing/2014/main" id="{0B3D755F-AE6E-476B-B3B5-A19D314FCDB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6" name="AutoShape 3512" descr="feature_arrow">
          <a:extLst>
            <a:ext uri="{FF2B5EF4-FFF2-40B4-BE49-F238E27FC236}">
              <a16:creationId xmlns:a16="http://schemas.microsoft.com/office/drawing/2014/main" id="{D6EB365B-6560-401F-9DA7-78E80FB4309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7" name="AutoShape 3513" descr="feature_arrow">
          <a:extLst>
            <a:ext uri="{FF2B5EF4-FFF2-40B4-BE49-F238E27FC236}">
              <a16:creationId xmlns:a16="http://schemas.microsoft.com/office/drawing/2014/main" id="{3C19A0A7-50DE-4921-9827-12473DD8443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8" name="AutoShape 3514" descr="feature_arrow">
          <a:extLst>
            <a:ext uri="{FF2B5EF4-FFF2-40B4-BE49-F238E27FC236}">
              <a16:creationId xmlns:a16="http://schemas.microsoft.com/office/drawing/2014/main" id="{A4A34C12-294A-4378-AA19-B3E3F70AC6A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79" name="AutoShape 3515" descr="feature_arrow">
          <a:extLst>
            <a:ext uri="{FF2B5EF4-FFF2-40B4-BE49-F238E27FC236}">
              <a16:creationId xmlns:a16="http://schemas.microsoft.com/office/drawing/2014/main" id="{6B0E050A-4BA9-464E-A05F-D2BA5CBF888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0" name="AutoShape 3516" descr="feature_arrow">
          <a:extLst>
            <a:ext uri="{FF2B5EF4-FFF2-40B4-BE49-F238E27FC236}">
              <a16:creationId xmlns:a16="http://schemas.microsoft.com/office/drawing/2014/main" id="{1834FAF7-EB29-4CCC-BEB8-1786A7759E5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1" name="AutoShape 3517" descr="feature_arrow">
          <a:extLst>
            <a:ext uri="{FF2B5EF4-FFF2-40B4-BE49-F238E27FC236}">
              <a16:creationId xmlns:a16="http://schemas.microsoft.com/office/drawing/2014/main" id="{2A2E2B4C-9328-4B87-9DAB-7C4ADF2A42F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2" name="AutoShape 3518" descr="feature_arrow">
          <a:extLst>
            <a:ext uri="{FF2B5EF4-FFF2-40B4-BE49-F238E27FC236}">
              <a16:creationId xmlns:a16="http://schemas.microsoft.com/office/drawing/2014/main" id="{089FF346-7DCB-4B73-8F9F-D7F5CAC0270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3" name="AutoShape 3519" descr="feature_arrow">
          <a:extLst>
            <a:ext uri="{FF2B5EF4-FFF2-40B4-BE49-F238E27FC236}">
              <a16:creationId xmlns:a16="http://schemas.microsoft.com/office/drawing/2014/main" id="{22E06805-898D-4BE2-BFF9-EB43875D476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4" name="AutoShape 3520" descr="feature_arrow">
          <a:extLst>
            <a:ext uri="{FF2B5EF4-FFF2-40B4-BE49-F238E27FC236}">
              <a16:creationId xmlns:a16="http://schemas.microsoft.com/office/drawing/2014/main" id="{BE942F3A-4B7B-4724-AB28-540EC3F56F2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5" name="AutoShape 3521" descr="feature_arrow">
          <a:extLst>
            <a:ext uri="{FF2B5EF4-FFF2-40B4-BE49-F238E27FC236}">
              <a16:creationId xmlns:a16="http://schemas.microsoft.com/office/drawing/2014/main" id="{A344481A-C27D-4CCF-8794-AC33C1C577A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6" name="AutoShape 3438" descr="feature_arrow">
          <a:extLst>
            <a:ext uri="{FF2B5EF4-FFF2-40B4-BE49-F238E27FC236}">
              <a16:creationId xmlns:a16="http://schemas.microsoft.com/office/drawing/2014/main" id="{FBB7264C-49D0-4D67-B716-B7B353A1BEE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7" name="AutoShape 3439" descr="feature_arrow">
          <a:extLst>
            <a:ext uri="{FF2B5EF4-FFF2-40B4-BE49-F238E27FC236}">
              <a16:creationId xmlns:a16="http://schemas.microsoft.com/office/drawing/2014/main" id="{F83CA9CA-E756-4ECC-91BC-F060373A834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8" name="AutoShape 3440" descr="feature_arrow">
          <a:extLst>
            <a:ext uri="{FF2B5EF4-FFF2-40B4-BE49-F238E27FC236}">
              <a16:creationId xmlns:a16="http://schemas.microsoft.com/office/drawing/2014/main" id="{4C7AA531-D62A-423C-AC93-26B24B652ED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9" name="AutoShape 3441" descr="feature_arrow">
          <a:extLst>
            <a:ext uri="{FF2B5EF4-FFF2-40B4-BE49-F238E27FC236}">
              <a16:creationId xmlns:a16="http://schemas.microsoft.com/office/drawing/2014/main" id="{4B563E25-9E12-4574-9A93-B4B39AC27E4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0" name="AutoShape 3442" descr="feature_arrow">
          <a:extLst>
            <a:ext uri="{FF2B5EF4-FFF2-40B4-BE49-F238E27FC236}">
              <a16:creationId xmlns:a16="http://schemas.microsoft.com/office/drawing/2014/main" id="{A57BA713-70B6-43A8-A143-A0A7D4E2CCC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1" name="AutoShape 3443" descr="feature_arrow">
          <a:extLst>
            <a:ext uri="{FF2B5EF4-FFF2-40B4-BE49-F238E27FC236}">
              <a16:creationId xmlns:a16="http://schemas.microsoft.com/office/drawing/2014/main" id="{A16C01C4-A180-4F17-BB7D-B5ACE579B47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2" name="AutoShape 3444" descr="feature_arrow">
          <a:extLst>
            <a:ext uri="{FF2B5EF4-FFF2-40B4-BE49-F238E27FC236}">
              <a16:creationId xmlns:a16="http://schemas.microsoft.com/office/drawing/2014/main" id="{F33E9F9E-F829-4213-B58D-150C34FF7B9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3" name="AutoShape 3445" descr="feature_arrow">
          <a:extLst>
            <a:ext uri="{FF2B5EF4-FFF2-40B4-BE49-F238E27FC236}">
              <a16:creationId xmlns:a16="http://schemas.microsoft.com/office/drawing/2014/main" id="{009756DB-0644-418F-9773-814909A2D18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4" name="AutoShape 3446" descr="feature_arrow">
          <a:extLst>
            <a:ext uri="{FF2B5EF4-FFF2-40B4-BE49-F238E27FC236}">
              <a16:creationId xmlns:a16="http://schemas.microsoft.com/office/drawing/2014/main" id="{B783471B-AE48-4CD1-A898-164516949F1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5" name="AutoShape 3447" descr="feature_arrow">
          <a:extLst>
            <a:ext uri="{FF2B5EF4-FFF2-40B4-BE49-F238E27FC236}">
              <a16:creationId xmlns:a16="http://schemas.microsoft.com/office/drawing/2014/main" id="{461F9723-E26A-4902-AD80-AD9043C2E45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6" name="AutoShape 3448" descr="feature_arrow">
          <a:extLst>
            <a:ext uri="{FF2B5EF4-FFF2-40B4-BE49-F238E27FC236}">
              <a16:creationId xmlns:a16="http://schemas.microsoft.com/office/drawing/2014/main" id="{54B915E6-0447-4F74-9710-CBE19ECD16B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7" name="AutoShape 3449" descr="feature_arrow">
          <a:extLst>
            <a:ext uri="{FF2B5EF4-FFF2-40B4-BE49-F238E27FC236}">
              <a16:creationId xmlns:a16="http://schemas.microsoft.com/office/drawing/2014/main" id="{99667522-E046-41E8-A57F-68D3F918EE3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8" name="AutoShape 3450" descr="feature_arrow">
          <a:extLst>
            <a:ext uri="{FF2B5EF4-FFF2-40B4-BE49-F238E27FC236}">
              <a16:creationId xmlns:a16="http://schemas.microsoft.com/office/drawing/2014/main" id="{442565BD-0C1B-4D2B-AE4E-A9743A55CEA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9" name="AutoShape 3451" descr="feature_arrow">
          <a:extLst>
            <a:ext uri="{FF2B5EF4-FFF2-40B4-BE49-F238E27FC236}">
              <a16:creationId xmlns:a16="http://schemas.microsoft.com/office/drawing/2014/main" id="{1E9E6F7E-7835-4683-BD6D-44F23CB47CA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0" name="AutoShape 3452" descr="feature_arrow">
          <a:extLst>
            <a:ext uri="{FF2B5EF4-FFF2-40B4-BE49-F238E27FC236}">
              <a16:creationId xmlns:a16="http://schemas.microsoft.com/office/drawing/2014/main" id="{5D432967-7424-46E1-8C1E-5BCF51C1CB1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1" name="AutoShape 3453" descr="feature_arrow">
          <a:extLst>
            <a:ext uri="{FF2B5EF4-FFF2-40B4-BE49-F238E27FC236}">
              <a16:creationId xmlns:a16="http://schemas.microsoft.com/office/drawing/2014/main" id="{E61FF5A7-F20E-4D6D-8019-87C7F354BF8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2" name="AutoShape 3454" descr="feature_arrow">
          <a:extLst>
            <a:ext uri="{FF2B5EF4-FFF2-40B4-BE49-F238E27FC236}">
              <a16:creationId xmlns:a16="http://schemas.microsoft.com/office/drawing/2014/main" id="{B79B2DE2-3705-4BC3-A0CA-C0E820F48B2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3" name="AutoShape 3455" descr="feature_arrow">
          <a:extLst>
            <a:ext uri="{FF2B5EF4-FFF2-40B4-BE49-F238E27FC236}">
              <a16:creationId xmlns:a16="http://schemas.microsoft.com/office/drawing/2014/main" id="{8FF88B38-A8C2-4D4B-9682-A39F961F31A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4" name="AutoShape 3456" descr="feature_arrow">
          <a:extLst>
            <a:ext uri="{FF2B5EF4-FFF2-40B4-BE49-F238E27FC236}">
              <a16:creationId xmlns:a16="http://schemas.microsoft.com/office/drawing/2014/main" id="{7F43E986-8D3E-4DE6-AFC3-823F018828D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5" name="AutoShape 3457" descr="feature_arrow">
          <a:extLst>
            <a:ext uri="{FF2B5EF4-FFF2-40B4-BE49-F238E27FC236}">
              <a16:creationId xmlns:a16="http://schemas.microsoft.com/office/drawing/2014/main" id="{614BF707-18CD-4B7A-B77A-6D81D8C9804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6" name="AutoShape 3458" descr="feature_arrow">
          <a:extLst>
            <a:ext uri="{FF2B5EF4-FFF2-40B4-BE49-F238E27FC236}">
              <a16:creationId xmlns:a16="http://schemas.microsoft.com/office/drawing/2014/main" id="{AF6DC1A1-2593-4198-9542-70E6B92BBAC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7" name="AutoShape 3459" descr="feature_arrow">
          <a:extLst>
            <a:ext uri="{FF2B5EF4-FFF2-40B4-BE49-F238E27FC236}">
              <a16:creationId xmlns:a16="http://schemas.microsoft.com/office/drawing/2014/main" id="{651CDB5D-2121-4A03-B7D9-84158D2978E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8" name="AutoShape 3460" descr="feature_arrow">
          <a:extLst>
            <a:ext uri="{FF2B5EF4-FFF2-40B4-BE49-F238E27FC236}">
              <a16:creationId xmlns:a16="http://schemas.microsoft.com/office/drawing/2014/main" id="{71880F24-4AE7-4C1D-AF60-30A924062E9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9" name="AutoShape 3461" descr="feature_arrow">
          <a:extLst>
            <a:ext uri="{FF2B5EF4-FFF2-40B4-BE49-F238E27FC236}">
              <a16:creationId xmlns:a16="http://schemas.microsoft.com/office/drawing/2014/main" id="{F58B1889-1D4C-4FB9-B04A-8A70AD62344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0" name="AutoShape 3462" descr="feature_arrow">
          <a:extLst>
            <a:ext uri="{FF2B5EF4-FFF2-40B4-BE49-F238E27FC236}">
              <a16:creationId xmlns:a16="http://schemas.microsoft.com/office/drawing/2014/main" id="{96F9DE72-32CB-445E-8909-9D0A6F52048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1" name="AutoShape 3463" descr="feature_arrow">
          <a:extLst>
            <a:ext uri="{FF2B5EF4-FFF2-40B4-BE49-F238E27FC236}">
              <a16:creationId xmlns:a16="http://schemas.microsoft.com/office/drawing/2014/main" id="{14504465-BB36-43CA-8148-02BA6443934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2" name="AutoShape 3464" descr="feature_arrow">
          <a:extLst>
            <a:ext uri="{FF2B5EF4-FFF2-40B4-BE49-F238E27FC236}">
              <a16:creationId xmlns:a16="http://schemas.microsoft.com/office/drawing/2014/main" id="{06E56738-659C-4CD0-B5FB-0ACF2A7AEF6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3" name="AutoShape 3465" descr="feature_arrow">
          <a:extLst>
            <a:ext uri="{FF2B5EF4-FFF2-40B4-BE49-F238E27FC236}">
              <a16:creationId xmlns:a16="http://schemas.microsoft.com/office/drawing/2014/main" id="{CB953C64-4564-4187-BA2D-7CE7B9F0182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4" name="AutoShape 3466" descr="feature_arrow">
          <a:extLst>
            <a:ext uri="{FF2B5EF4-FFF2-40B4-BE49-F238E27FC236}">
              <a16:creationId xmlns:a16="http://schemas.microsoft.com/office/drawing/2014/main" id="{AD3DFE1A-1690-47BB-B8F7-1E1626353B9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5" name="AutoShape 3467" descr="feature_arrow">
          <a:extLst>
            <a:ext uri="{FF2B5EF4-FFF2-40B4-BE49-F238E27FC236}">
              <a16:creationId xmlns:a16="http://schemas.microsoft.com/office/drawing/2014/main" id="{FDAF4313-B430-4689-9274-59602EB19CE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6" name="AutoShape 3468" descr="feature_arrow">
          <a:extLst>
            <a:ext uri="{FF2B5EF4-FFF2-40B4-BE49-F238E27FC236}">
              <a16:creationId xmlns:a16="http://schemas.microsoft.com/office/drawing/2014/main" id="{615C4A06-7970-4059-8BA1-47A5C4053B6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7" name="AutoShape 3469" descr="feature_arrow">
          <a:extLst>
            <a:ext uri="{FF2B5EF4-FFF2-40B4-BE49-F238E27FC236}">
              <a16:creationId xmlns:a16="http://schemas.microsoft.com/office/drawing/2014/main" id="{D226D352-250F-4B1E-8404-26990D3CA53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8" name="AutoShape 3470" descr="feature_arrow">
          <a:extLst>
            <a:ext uri="{FF2B5EF4-FFF2-40B4-BE49-F238E27FC236}">
              <a16:creationId xmlns:a16="http://schemas.microsoft.com/office/drawing/2014/main" id="{759EA2AE-1C2C-480B-88D6-17A5AF27519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9" name="AutoShape 3471" descr="feature_arrow">
          <a:extLst>
            <a:ext uri="{FF2B5EF4-FFF2-40B4-BE49-F238E27FC236}">
              <a16:creationId xmlns:a16="http://schemas.microsoft.com/office/drawing/2014/main" id="{AF446600-CC83-45CE-8108-BD24D18B2C2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0" name="AutoShape 3472" descr="feature_arrow">
          <a:extLst>
            <a:ext uri="{FF2B5EF4-FFF2-40B4-BE49-F238E27FC236}">
              <a16:creationId xmlns:a16="http://schemas.microsoft.com/office/drawing/2014/main" id="{7A336079-413A-45DC-9F68-E50C2020099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1" name="AutoShape 3473" descr="feature_arrow">
          <a:extLst>
            <a:ext uri="{FF2B5EF4-FFF2-40B4-BE49-F238E27FC236}">
              <a16:creationId xmlns:a16="http://schemas.microsoft.com/office/drawing/2014/main" id="{AEF2E21C-FB42-483A-AF2C-B9A945C4942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2" name="AutoShape 3474" descr="feature_arrow">
          <a:extLst>
            <a:ext uri="{FF2B5EF4-FFF2-40B4-BE49-F238E27FC236}">
              <a16:creationId xmlns:a16="http://schemas.microsoft.com/office/drawing/2014/main" id="{BF631766-1022-4525-AE04-2982A14C606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3" name="AutoShape 3475" descr="feature_arrow">
          <a:extLst>
            <a:ext uri="{FF2B5EF4-FFF2-40B4-BE49-F238E27FC236}">
              <a16:creationId xmlns:a16="http://schemas.microsoft.com/office/drawing/2014/main" id="{47C7EC4E-5847-42BA-A4AC-CEF156E5072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4" name="AutoShape 3476" descr="feature_arrow">
          <a:extLst>
            <a:ext uri="{FF2B5EF4-FFF2-40B4-BE49-F238E27FC236}">
              <a16:creationId xmlns:a16="http://schemas.microsoft.com/office/drawing/2014/main" id="{1220C4DA-46C1-4D30-8A21-4FAC1F32BB1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5" name="AutoShape 3477" descr="feature_arrow">
          <a:extLst>
            <a:ext uri="{FF2B5EF4-FFF2-40B4-BE49-F238E27FC236}">
              <a16:creationId xmlns:a16="http://schemas.microsoft.com/office/drawing/2014/main" id="{092BFBBD-FEB6-4CA7-87BD-7A0A9628681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6" name="AutoShape 3478" descr="feature_arrow">
          <a:extLst>
            <a:ext uri="{FF2B5EF4-FFF2-40B4-BE49-F238E27FC236}">
              <a16:creationId xmlns:a16="http://schemas.microsoft.com/office/drawing/2014/main" id="{0D4E24C6-547D-4A9F-86CC-8D8D3142280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7" name="AutoShape 3479" descr="feature_arrow">
          <a:extLst>
            <a:ext uri="{FF2B5EF4-FFF2-40B4-BE49-F238E27FC236}">
              <a16:creationId xmlns:a16="http://schemas.microsoft.com/office/drawing/2014/main" id="{2A917D5C-F062-488C-BB23-582EB49F93D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8" name="AutoShape 3480" descr="feature_arrow">
          <a:extLst>
            <a:ext uri="{FF2B5EF4-FFF2-40B4-BE49-F238E27FC236}">
              <a16:creationId xmlns:a16="http://schemas.microsoft.com/office/drawing/2014/main" id="{6A55D393-A979-434F-8B99-FA33F8CA831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9" name="AutoShape 3481" descr="feature_arrow">
          <a:extLst>
            <a:ext uri="{FF2B5EF4-FFF2-40B4-BE49-F238E27FC236}">
              <a16:creationId xmlns:a16="http://schemas.microsoft.com/office/drawing/2014/main" id="{5EB69BB5-031B-43E1-943A-B3367F60273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0" name="AutoShape 3482" descr="feature_arrow">
          <a:extLst>
            <a:ext uri="{FF2B5EF4-FFF2-40B4-BE49-F238E27FC236}">
              <a16:creationId xmlns:a16="http://schemas.microsoft.com/office/drawing/2014/main" id="{E066D7F8-250B-4A17-9185-6F7A0FB5D22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1" name="AutoShape 3483" descr="feature_arrow">
          <a:extLst>
            <a:ext uri="{FF2B5EF4-FFF2-40B4-BE49-F238E27FC236}">
              <a16:creationId xmlns:a16="http://schemas.microsoft.com/office/drawing/2014/main" id="{ABEB84E2-84BB-45BD-A627-D27D8C1594A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2" name="AutoShape 3484" descr="feature_arrow">
          <a:extLst>
            <a:ext uri="{FF2B5EF4-FFF2-40B4-BE49-F238E27FC236}">
              <a16:creationId xmlns:a16="http://schemas.microsoft.com/office/drawing/2014/main" id="{66E715A4-22B9-4E94-90F3-4D130EA947E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3" name="AutoShape 3485" descr="feature_arrow">
          <a:extLst>
            <a:ext uri="{FF2B5EF4-FFF2-40B4-BE49-F238E27FC236}">
              <a16:creationId xmlns:a16="http://schemas.microsoft.com/office/drawing/2014/main" id="{8CB4234D-CF41-43B7-A56A-7456AAE6B15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4" name="AutoShape 3486" descr="feature_arrow">
          <a:extLst>
            <a:ext uri="{FF2B5EF4-FFF2-40B4-BE49-F238E27FC236}">
              <a16:creationId xmlns:a16="http://schemas.microsoft.com/office/drawing/2014/main" id="{5A6B4813-DD16-443E-ADAE-AAFDC18556E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5" name="AutoShape 3487" descr="feature_arrow">
          <a:extLst>
            <a:ext uri="{FF2B5EF4-FFF2-40B4-BE49-F238E27FC236}">
              <a16:creationId xmlns:a16="http://schemas.microsoft.com/office/drawing/2014/main" id="{5518565B-B14A-4F25-B8B5-2F804C4524F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6" name="AutoShape 3488" descr="feature_arrow">
          <a:extLst>
            <a:ext uri="{FF2B5EF4-FFF2-40B4-BE49-F238E27FC236}">
              <a16:creationId xmlns:a16="http://schemas.microsoft.com/office/drawing/2014/main" id="{162E96B4-E4ED-48B1-B5D3-5A1894A764A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7" name="AutoShape 3489" descr="feature_arrow">
          <a:extLst>
            <a:ext uri="{FF2B5EF4-FFF2-40B4-BE49-F238E27FC236}">
              <a16:creationId xmlns:a16="http://schemas.microsoft.com/office/drawing/2014/main" id="{5B97D0B4-E07C-499B-AD8C-B5C17FDFCB3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8" name="AutoShape 3490" descr="feature_arrow">
          <a:extLst>
            <a:ext uri="{FF2B5EF4-FFF2-40B4-BE49-F238E27FC236}">
              <a16:creationId xmlns:a16="http://schemas.microsoft.com/office/drawing/2014/main" id="{A92591F1-AA44-4910-AD1B-4AAA01BDC48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9" name="AutoShape 3491" descr="feature_arrow">
          <a:extLst>
            <a:ext uri="{FF2B5EF4-FFF2-40B4-BE49-F238E27FC236}">
              <a16:creationId xmlns:a16="http://schemas.microsoft.com/office/drawing/2014/main" id="{B0A512CA-521E-4CA8-9E9C-03D4D18DE6C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0" name="AutoShape 3492" descr="feature_arrow">
          <a:extLst>
            <a:ext uri="{FF2B5EF4-FFF2-40B4-BE49-F238E27FC236}">
              <a16:creationId xmlns:a16="http://schemas.microsoft.com/office/drawing/2014/main" id="{EA9CD235-F466-40CE-B59B-8A9B7AA36A2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1" name="AutoShape 3493" descr="feature_arrow">
          <a:extLst>
            <a:ext uri="{FF2B5EF4-FFF2-40B4-BE49-F238E27FC236}">
              <a16:creationId xmlns:a16="http://schemas.microsoft.com/office/drawing/2014/main" id="{19891D84-CEFE-4AA5-A7E5-D3A931EFABD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2" name="AutoShape 3494" descr="feature_arrow">
          <a:extLst>
            <a:ext uri="{FF2B5EF4-FFF2-40B4-BE49-F238E27FC236}">
              <a16:creationId xmlns:a16="http://schemas.microsoft.com/office/drawing/2014/main" id="{2F300855-8428-49B1-8AD2-064633A5FE9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3" name="AutoShape 3495" descr="feature_arrow">
          <a:extLst>
            <a:ext uri="{FF2B5EF4-FFF2-40B4-BE49-F238E27FC236}">
              <a16:creationId xmlns:a16="http://schemas.microsoft.com/office/drawing/2014/main" id="{CF4CB984-DEE7-4323-848D-E645512332A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4" name="AutoShape 3496" descr="feature_arrow">
          <a:extLst>
            <a:ext uri="{FF2B5EF4-FFF2-40B4-BE49-F238E27FC236}">
              <a16:creationId xmlns:a16="http://schemas.microsoft.com/office/drawing/2014/main" id="{FE11B858-46A2-4A1A-98DD-6A292A17C0E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5" name="AutoShape 3497" descr="feature_arrow">
          <a:extLst>
            <a:ext uri="{FF2B5EF4-FFF2-40B4-BE49-F238E27FC236}">
              <a16:creationId xmlns:a16="http://schemas.microsoft.com/office/drawing/2014/main" id="{962586D3-3331-4C73-B5B0-7674707CA53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6" name="AutoShape 3498" descr="feature_arrow">
          <a:extLst>
            <a:ext uri="{FF2B5EF4-FFF2-40B4-BE49-F238E27FC236}">
              <a16:creationId xmlns:a16="http://schemas.microsoft.com/office/drawing/2014/main" id="{FBA93BED-52BB-4DE0-B424-A153109636E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twoCellAnchor>
  <xdr:oneCellAnchor>
    <xdr:from>
      <xdr:col>1</xdr:col>
      <xdr:colOff>0</xdr:colOff>
      <xdr:row>7</xdr:row>
      <xdr:rowOff>0</xdr:rowOff>
    </xdr:from>
    <xdr:ext cx="66675" cy="66675"/>
    <xdr:sp macro="" textlink="">
      <xdr:nvSpPr>
        <xdr:cNvPr id="147" name="AutoShape 3438" descr="feature_arrow">
          <a:extLst>
            <a:ext uri="{FF2B5EF4-FFF2-40B4-BE49-F238E27FC236}">
              <a16:creationId xmlns:a16="http://schemas.microsoft.com/office/drawing/2014/main" id="{01BDD13E-E23C-4A44-8B2F-91AD2C69C3E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48" name="AutoShape 3439" descr="feature_arrow">
          <a:extLst>
            <a:ext uri="{FF2B5EF4-FFF2-40B4-BE49-F238E27FC236}">
              <a16:creationId xmlns:a16="http://schemas.microsoft.com/office/drawing/2014/main" id="{C97E4394-187E-4167-9B7E-4A49E647475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49" name="AutoShape 3440" descr="feature_arrow">
          <a:extLst>
            <a:ext uri="{FF2B5EF4-FFF2-40B4-BE49-F238E27FC236}">
              <a16:creationId xmlns:a16="http://schemas.microsoft.com/office/drawing/2014/main" id="{2A45A4CB-834A-4CC3-A631-B0EC6CE61F7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0" name="AutoShape 3441" descr="feature_arrow">
          <a:extLst>
            <a:ext uri="{FF2B5EF4-FFF2-40B4-BE49-F238E27FC236}">
              <a16:creationId xmlns:a16="http://schemas.microsoft.com/office/drawing/2014/main" id="{946A893E-06FE-4340-8D86-F19B7CF9C6A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1" name="AutoShape 3442" descr="feature_arrow">
          <a:extLst>
            <a:ext uri="{FF2B5EF4-FFF2-40B4-BE49-F238E27FC236}">
              <a16:creationId xmlns:a16="http://schemas.microsoft.com/office/drawing/2014/main" id="{8CE0933A-5EC6-4FA6-A564-95F274D78E3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2" name="AutoShape 3443" descr="feature_arrow">
          <a:extLst>
            <a:ext uri="{FF2B5EF4-FFF2-40B4-BE49-F238E27FC236}">
              <a16:creationId xmlns:a16="http://schemas.microsoft.com/office/drawing/2014/main" id="{47724104-8D1F-4405-8FAF-5708CAA6A2C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3" name="AutoShape 3444" descr="feature_arrow">
          <a:extLst>
            <a:ext uri="{FF2B5EF4-FFF2-40B4-BE49-F238E27FC236}">
              <a16:creationId xmlns:a16="http://schemas.microsoft.com/office/drawing/2014/main" id="{66C5CF4D-B0BE-4A48-B473-8C65A00FBF3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4" name="AutoShape 3445" descr="feature_arrow">
          <a:extLst>
            <a:ext uri="{FF2B5EF4-FFF2-40B4-BE49-F238E27FC236}">
              <a16:creationId xmlns:a16="http://schemas.microsoft.com/office/drawing/2014/main" id="{4E07B973-DEC9-4478-B1EC-3129AD53B3A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5" name="AutoShape 3446" descr="feature_arrow">
          <a:extLst>
            <a:ext uri="{FF2B5EF4-FFF2-40B4-BE49-F238E27FC236}">
              <a16:creationId xmlns:a16="http://schemas.microsoft.com/office/drawing/2014/main" id="{EAC7EB0C-CB48-45E4-AA03-BB4E46AED4C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6" name="AutoShape 3447" descr="feature_arrow">
          <a:extLst>
            <a:ext uri="{FF2B5EF4-FFF2-40B4-BE49-F238E27FC236}">
              <a16:creationId xmlns:a16="http://schemas.microsoft.com/office/drawing/2014/main" id="{9B2A86EF-A84E-4757-A376-51CA43ABD4F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7" name="AutoShape 3448" descr="feature_arrow">
          <a:extLst>
            <a:ext uri="{FF2B5EF4-FFF2-40B4-BE49-F238E27FC236}">
              <a16:creationId xmlns:a16="http://schemas.microsoft.com/office/drawing/2014/main" id="{873E8B27-937F-4041-89DA-086089DE800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8" name="AutoShape 3449" descr="feature_arrow">
          <a:extLst>
            <a:ext uri="{FF2B5EF4-FFF2-40B4-BE49-F238E27FC236}">
              <a16:creationId xmlns:a16="http://schemas.microsoft.com/office/drawing/2014/main" id="{ED122203-3858-42F8-848F-08870480641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59" name="AutoShape 3450" descr="feature_arrow">
          <a:extLst>
            <a:ext uri="{FF2B5EF4-FFF2-40B4-BE49-F238E27FC236}">
              <a16:creationId xmlns:a16="http://schemas.microsoft.com/office/drawing/2014/main" id="{6F2C41D1-1BA1-4A50-8CCD-344E5C20EE0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0" name="AutoShape 3451" descr="feature_arrow">
          <a:extLst>
            <a:ext uri="{FF2B5EF4-FFF2-40B4-BE49-F238E27FC236}">
              <a16:creationId xmlns:a16="http://schemas.microsoft.com/office/drawing/2014/main" id="{D3CC89CB-8609-4D82-AEB1-288A2618BAA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1" name="AutoShape 3452" descr="feature_arrow">
          <a:extLst>
            <a:ext uri="{FF2B5EF4-FFF2-40B4-BE49-F238E27FC236}">
              <a16:creationId xmlns:a16="http://schemas.microsoft.com/office/drawing/2014/main" id="{1CF973F0-6436-4ACB-BD77-7B12E06B0F8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2" name="AutoShape 3453" descr="feature_arrow">
          <a:extLst>
            <a:ext uri="{FF2B5EF4-FFF2-40B4-BE49-F238E27FC236}">
              <a16:creationId xmlns:a16="http://schemas.microsoft.com/office/drawing/2014/main" id="{4362ACCD-8183-4EAF-AC43-51D8F0BFF57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3" name="AutoShape 3454" descr="feature_arrow">
          <a:extLst>
            <a:ext uri="{FF2B5EF4-FFF2-40B4-BE49-F238E27FC236}">
              <a16:creationId xmlns:a16="http://schemas.microsoft.com/office/drawing/2014/main" id="{58679890-AE18-4718-B45E-CD190B1B852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4" name="AutoShape 3455" descr="feature_arrow">
          <a:extLst>
            <a:ext uri="{FF2B5EF4-FFF2-40B4-BE49-F238E27FC236}">
              <a16:creationId xmlns:a16="http://schemas.microsoft.com/office/drawing/2014/main" id="{28B2CCD5-C153-46A9-87AE-0515C75E349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5" name="AutoShape 3456" descr="feature_arrow">
          <a:extLst>
            <a:ext uri="{FF2B5EF4-FFF2-40B4-BE49-F238E27FC236}">
              <a16:creationId xmlns:a16="http://schemas.microsoft.com/office/drawing/2014/main" id="{C123603F-092C-444A-8C94-41FA2635712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6" name="AutoShape 3457" descr="feature_arrow">
          <a:extLst>
            <a:ext uri="{FF2B5EF4-FFF2-40B4-BE49-F238E27FC236}">
              <a16:creationId xmlns:a16="http://schemas.microsoft.com/office/drawing/2014/main" id="{A375FB76-4101-4D8D-9737-BA9E1C506D3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7" name="AutoShape 3458" descr="feature_arrow">
          <a:extLst>
            <a:ext uri="{FF2B5EF4-FFF2-40B4-BE49-F238E27FC236}">
              <a16:creationId xmlns:a16="http://schemas.microsoft.com/office/drawing/2014/main" id="{3DDB5A5F-5F49-4E04-A987-7831A9FDFC7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8" name="AutoShape 3459" descr="feature_arrow">
          <a:extLst>
            <a:ext uri="{FF2B5EF4-FFF2-40B4-BE49-F238E27FC236}">
              <a16:creationId xmlns:a16="http://schemas.microsoft.com/office/drawing/2014/main" id="{AFC016AD-9E90-4599-B767-E8C12ABA224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69" name="AutoShape 3460" descr="feature_arrow">
          <a:extLst>
            <a:ext uri="{FF2B5EF4-FFF2-40B4-BE49-F238E27FC236}">
              <a16:creationId xmlns:a16="http://schemas.microsoft.com/office/drawing/2014/main" id="{FC904ED5-00E9-439A-B597-5F825A84FAC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0" name="AutoShape 3461" descr="feature_arrow">
          <a:extLst>
            <a:ext uri="{FF2B5EF4-FFF2-40B4-BE49-F238E27FC236}">
              <a16:creationId xmlns:a16="http://schemas.microsoft.com/office/drawing/2014/main" id="{51595889-8872-4A33-BFFF-71212D78BCE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1" name="AutoShape 3462" descr="feature_arrow">
          <a:extLst>
            <a:ext uri="{FF2B5EF4-FFF2-40B4-BE49-F238E27FC236}">
              <a16:creationId xmlns:a16="http://schemas.microsoft.com/office/drawing/2014/main" id="{68C4DFA0-E5A5-4E30-A7EA-CC849E198CB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2" name="AutoShape 3463" descr="feature_arrow">
          <a:extLst>
            <a:ext uri="{FF2B5EF4-FFF2-40B4-BE49-F238E27FC236}">
              <a16:creationId xmlns:a16="http://schemas.microsoft.com/office/drawing/2014/main" id="{A0ED44E2-446D-426A-B6CA-E1639860671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3" name="AutoShape 3464" descr="feature_arrow">
          <a:extLst>
            <a:ext uri="{FF2B5EF4-FFF2-40B4-BE49-F238E27FC236}">
              <a16:creationId xmlns:a16="http://schemas.microsoft.com/office/drawing/2014/main" id="{28FAB1D6-D7A3-42D6-B6AC-69D331E06D1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4" name="AutoShape 3465" descr="feature_arrow">
          <a:extLst>
            <a:ext uri="{FF2B5EF4-FFF2-40B4-BE49-F238E27FC236}">
              <a16:creationId xmlns:a16="http://schemas.microsoft.com/office/drawing/2014/main" id="{46EBFDF0-3D16-480B-984D-B57BCF78A3E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5" name="AutoShape 3466" descr="feature_arrow">
          <a:extLst>
            <a:ext uri="{FF2B5EF4-FFF2-40B4-BE49-F238E27FC236}">
              <a16:creationId xmlns:a16="http://schemas.microsoft.com/office/drawing/2014/main" id="{014BD1F8-DA9B-4FCC-AEAC-9E838CBE9C4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6" name="AutoShape 3467" descr="feature_arrow">
          <a:extLst>
            <a:ext uri="{FF2B5EF4-FFF2-40B4-BE49-F238E27FC236}">
              <a16:creationId xmlns:a16="http://schemas.microsoft.com/office/drawing/2014/main" id="{D3B07381-AD1E-463A-B332-2B1928BF14E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7" name="AutoShape 3468" descr="feature_arrow">
          <a:extLst>
            <a:ext uri="{FF2B5EF4-FFF2-40B4-BE49-F238E27FC236}">
              <a16:creationId xmlns:a16="http://schemas.microsoft.com/office/drawing/2014/main" id="{6E5109CD-E3AA-4A0F-8927-CBB3A02D862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8" name="AutoShape 3469" descr="feature_arrow">
          <a:extLst>
            <a:ext uri="{FF2B5EF4-FFF2-40B4-BE49-F238E27FC236}">
              <a16:creationId xmlns:a16="http://schemas.microsoft.com/office/drawing/2014/main" id="{0724CA54-F1A2-4752-8BB2-927BBD94158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79" name="AutoShape 3470" descr="feature_arrow">
          <a:extLst>
            <a:ext uri="{FF2B5EF4-FFF2-40B4-BE49-F238E27FC236}">
              <a16:creationId xmlns:a16="http://schemas.microsoft.com/office/drawing/2014/main" id="{6AAB6867-1928-4BAA-852E-6C375D8ADD5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0" name="AutoShape 3471" descr="feature_arrow">
          <a:extLst>
            <a:ext uri="{FF2B5EF4-FFF2-40B4-BE49-F238E27FC236}">
              <a16:creationId xmlns:a16="http://schemas.microsoft.com/office/drawing/2014/main" id="{074CF205-12D2-415B-814D-00412BDDB49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1" name="AutoShape 3472" descr="feature_arrow">
          <a:extLst>
            <a:ext uri="{FF2B5EF4-FFF2-40B4-BE49-F238E27FC236}">
              <a16:creationId xmlns:a16="http://schemas.microsoft.com/office/drawing/2014/main" id="{09512E87-1AD0-483D-B3B5-592F14C6191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2" name="AutoShape 3473" descr="feature_arrow">
          <a:extLst>
            <a:ext uri="{FF2B5EF4-FFF2-40B4-BE49-F238E27FC236}">
              <a16:creationId xmlns:a16="http://schemas.microsoft.com/office/drawing/2014/main" id="{5ACE3D1D-2C5A-410C-B48A-D9CEA538B9D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3" name="AutoShape 3474" descr="feature_arrow">
          <a:extLst>
            <a:ext uri="{FF2B5EF4-FFF2-40B4-BE49-F238E27FC236}">
              <a16:creationId xmlns:a16="http://schemas.microsoft.com/office/drawing/2014/main" id="{4B9861A8-B4B6-470F-B325-B6AC8CB59BE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4" name="AutoShape 3475" descr="feature_arrow">
          <a:extLst>
            <a:ext uri="{FF2B5EF4-FFF2-40B4-BE49-F238E27FC236}">
              <a16:creationId xmlns:a16="http://schemas.microsoft.com/office/drawing/2014/main" id="{CC0B724C-64B5-4234-A11F-128BE996435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5" name="AutoShape 3476" descr="feature_arrow">
          <a:extLst>
            <a:ext uri="{FF2B5EF4-FFF2-40B4-BE49-F238E27FC236}">
              <a16:creationId xmlns:a16="http://schemas.microsoft.com/office/drawing/2014/main" id="{16A8DE39-D68F-4AD9-B63D-601AB812E4A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6" name="AutoShape 3477" descr="feature_arrow">
          <a:extLst>
            <a:ext uri="{FF2B5EF4-FFF2-40B4-BE49-F238E27FC236}">
              <a16:creationId xmlns:a16="http://schemas.microsoft.com/office/drawing/2014/main" id="{48F28CE3-A089-4204-B108-6F49F57E91B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7" name="AutoShape 3478" descr="feature_arrow">
          <a:extLst>
            <a:ext uri="{FF2B5EF4-FFF2-40B4-BE49-F238E27FC236}">
              <a16:creationId xmlns:a16="http://schemas.microsoft.com/office/drawing/2014/main" id="{EBBCEBF6-6116-4F98-B4A0-EC8FACB4A87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8" name="AutoShape 3479" descr="feature_arrow">
          <a:extLst>
            <a:ext uri="{FF2B5EF4-FFF2-40B4-BE49-F238E27FC236}">
              <a16:creationId xmlns:a16="http://schemas.microsoft.com/office/drawing/2014/main" id="{D2CDEB7B-65B5-4332-996A-AD498C1EB20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89" name="AutoShape 3480" descr="feature_arrow">
          <a:extLst>
            <a:ext uri="{FF2B5EF4-FFF2-40B4-BE49-F238E27FC236}">
              <a16:creationId xmlns:a16="http://schemas.microsoft.com/office/drawing/2014/main" id="{8142E1E1-5A7B-4BC5-8571-66C20702981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0" name="AutoShape 3481" descr="feature_arrow">
          <a:extLst>
            <a:ext uri="{FF2B5EF4-FFF2-40B4-BE49-F238E27FC236}">
              <a16:creationId xmlns:a16="http://schemas.microsoft.com/office/drawing/2014/main" id="{422E436C-31EC-40F6-A668-02B614FECA5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1" name="AutoShape 3482" descr="feature_arrow">
          <a:extLst>
            <a:ext uri="{FF2B5EF4-FFF2-40B4-BE49-F238E27FC236}">
              <a16:creationId xmlns:a16="http://schemas.microsoft.com/office/drawing/2014/main" id="{25254BDA-918A-4E03-B525-51A52D2B5F4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2" name="AutoShape 3483" descr="feature_arrow">
          <a:extLst>
            <a:ext uri="{FF2B5EF4-FFF2-40B4-BE49-F238E27FC236}">
              <a16:creationId xmlns:a16="http://schemas.microsoft.com/office/drawing/2014/main" id="{83BB8D0E-E6A9-4CBA-A4AE-27FC4F887AF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3" name="AutoShape 3484" descr="feature_arrow">
          <a:extLst>
            <a:ext uri="{FF2B5EF4-FFF2-40B4-BE49-F238E27FC236}">
              <a16:creationId xmlns:a16="http://schemas.microsoft.com/office/drawing/2014/main" id="{6BC71EA9-8D76-42F7-BC51-A5A54AB94AC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4" name="AutoShape 3485" descr="feature_arrow">
          <a:extLst>
            <a:ext uri="{FF2B5EF4-FFF2-40B4-BE49-F238E27FC236}">
              <a16:creationId xmlns:a16="http://schemas.microsoft.com/office/drawing/2014/main" id="{731B6F6B-1C09-4463-9517-AE4A79550BF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5" name="AutoShape 3486" descr="feature_arrow">
          <a:extLst>
            <a:ext uri="{FF2B5EF4-FFF2-40B4-BE49-F238E27FC236}">
              <a16:creationId xmlns:a16="http://schemas.microsoft.com/office/drawing/2014/main" id="{F984076C-E2B0-405A-BD22-2C0BCE9F9E5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6" name="AutoShape 3487" descr="feature_arrow">
          <a:extLst>
            <a:ext uri="{FF2B5EF4-FFF2-40B4-BE49-F238E27FC236}">
              <a16:creationId xmlns:a16="http://schemas.microsoft.com/office/drawing/2014/main" id="{6B6CD138-1509-4247-939A-36F364A9023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7" name="AutoShape 3488" descr="feature_arrow">
          <a:extLst>
            <a:ext uri="{FF2B5EF4-FFF2-40B4-BE49-F238E27FC236}">
              <a16:creationId xmlns:a16="http://schemas.microsoft.com/office/drawing/2014/main" id="{61D01926-C4F8-44A6-9685-886BF4189BE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8" name="AutoShape 3489" descr="feature_arrow">
          <a:extLst>
            <a:ext uri="{FF2B5EF4-FFF2-40B4-BE49-F238E27FC236}">
              <a16:creationId xmlns:a16="http://schemas.microsoft.com/office/drawing/2014/main" id="{1B0EA44C-7900-40C9-9048-FD6F6435515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199" name="AutoShape 3490" descr="feature_arrow">
          <a:extLst>
            <a:ext uri="{FF2B5EF4-FFF2-40B4-BE49-F238E27FC236}">
              <a16:creationId xmlns:a16="http://schemas.microsoft.com/office/drawing/2014/main" id="{ED499594-910D-481E-B38C-8A8E069300F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0" name="AutoShape 3491" descr="feature_arrow">
          <a:extLst>
            <a:ext uri="{FF2B5EF4-FFF2-40B4-BE49-F238E27FC236}">
              <a16:creationId xmlns:a16="http://schemas.microsoft.com/office/drawing/2014/main" id="{67E3C1C6-8A53-4E40-8BCB-86F99E6884B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1" name="AutoShape 3492" descr="feature_arrow">
          <a:extLst>
            <a:ext uri="{FF2B5EF4-FFF2-40B4-BE49-F238E27FC236}">
              <a16:creationId xmlns:a16="http://schemas.microsoft.com/office/drawing/2014/main" id="{EEA47693-3F17-4680-B977-E7A3A81F215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2" name="AutoShape 3493" descr="feature_arrow">
          <a:extLst>
            <a:ext uri="{FF2B5EF4-FFF2-40B4-BE49-F238E27FC236}">
              <a16:creationId xmlns:a16="http://schemas.microsoft.com/office/drawing/2014/main" id="{E6934FF2-9DF6-4FAA-B901-8D2DA545C57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3" name="AutoShape 3494" descr="feature_arrow">
          <a:extLst>
            <a:ext uri="{FF2B5EF4-FFF2-40B4-BE49-F238E27FC236}">
              <a16:creationId xmlns:a16="http://schemas.microsoft.com/office/drawing/2014/main" id="{AB73365B-0357-49D3-A896-2635512E93C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4" name="AutoShape 3495" descr="feature_arrow">
          <a:extLst>
            <a:ext uri="{FF2B5EF4-FFF2-40B4-BE49-F238E27FC236}">
              <a16:creationId xmlns:a16="http://schemas.microsoft.com/office/drawing/2014/main" id="{4921CD47-AA2E-454A-B45A-ED46E32F5C5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5" name="AutoShape 3496" descr="feature_arrow">
          <a:extLst>
            <a:ext uri="{FF2B5EF4-FFF2-40B4-BE49-F238E27FC236}">
              <a16:creationId xmlns:a16="http://schemas.microsoft.com/office/drawing/2014/main" id="{1598838E-2054-40DF-A8B8-9AA97F3B33A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6" name="AutoShape 3497" descr="feature_arrow">
          <a:extLst>
            <a:ext uri="{FF2B5EF4-FFF2-40B4-BE49-F238E27FC236}">
              <a16:creationId xmlns:a16="http://schemas.microsoft.com/office/drawing/2014/main" id="{99918388-6DB7-4866-AF0C-5AB14E2D74B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7" name="AutoShape 3498" descr="feature_arrow">
          <a:extLst>
            <a:ext uri="{FF2B5EF4-FFF2-40B4-BE49-F238E27FC236}">
              <a16:creationId xmlns:a16="http://schemas.microsoft.com/office/drawing/2014/main" id="{A2D6F64D-6D83-4A25-9F94-B94C729F31D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8" name="AutoShape 3499" descr="feature_arrow">
          <a:extLst>
            <a:ext uri="{FF2B5EF4-FFF2-40B4-BE49-F238E27FC236}">
              <a16:creationId xmlns:a16="http://schemas.microsoft.com/office/drawing/2014/main" id="{30950124-3C74-4349-93F3-E8729D862E2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09" name="AutoShape 3500" descr="feature_arrow">
          <a:extLst>
            <a:ext uri="{FF2B5EF4-FFF2-40B4-BE49-F238E27FC236}">
              <a16:creationId xmlns:a16="http://schemas.microsoft.com/office/drawing/2014/main" id="{C4ADEB00-F12E-4B2A-9CE1-22D94DD073B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0" name="AutoShape 3501" descr="feature_arrow">
          <a:extLst>
            <a:ext uri="{FF2B5EF4-FFF2-40B4-BE49-F238E27FC236}">
              <a16:creationId xmlns:a16="http://schemas.microsoft.com/office/drawing/2014/main" id="{0E7AEC86-8155-4137-980F-FF9167EBF24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1" name="AutoShape 3502" descr="feature_arrow">
          <a:extLst>
            <a:ext uri="{FF2B5EF4-FFF2-40B4-BE49-F238E27FC236}">
              <a16:creationId xmlns:a16="http://schemas.microsoft.com/office/drawing/2014/main" id="{EE8C1783-75E3-40B8-BEBB-7033FDC7590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2" name="AutoShape 3503" descr="feature_arrow">
          <a:extLst>
            <a:ext uri="{FF2B5EF4-FFF2-40B4-BE49-F238E27FC236}">
              <a16:creationId xmlns:a16="http://schemas.microsoft.com/office/drawing/2014/main" id="{6FC7E66B-1C06-404E-894F-8A203107858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3" name="AutoShape 3504" descr="feature_arrow">
          <a:extLst>
            <a:ext uri="{FF2B5EF4-FFF2-40B4-BE49-F238E27FC236}">
              <a16:creationId xmlns:a16="http://schemas.microsoft.com/office/drawing/2014/main" id="{10E0832B-1062-44FB-897E-0D4A3383554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4" name="AutoShape 3505" descr="feature_arrow">
          <a:extLst>
            <a:ext uri="{FF2B5EF4-FFF2-40B4-BE49-F238E27FC236}">
              <a16:creationId xmlns:a16="http://schemas.microsoft.com/office/drawing/2014/main" id="{09FE8608-7301-4072-985B-23BD978CF76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5" name="AutoShape 3506" descr="feature_arrow">
          <a:extLst>
            <a:ext uri="{FF2B5EF4-FFF2-40B4-BE49-F238E27FC236}">
              <a16:creationId xmlns:a16="http://schemas.microsoft.com/office/drawing/2014/main" id="{AFE5D095-E7C5-40BF-BFAA-AA6A3749F70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6" name="AutoShape 3507" descr="feature_arrow">
          <a:extLst>
            <a:ext uri="{FF2B5EF4-FFF2-40B4-BE49-F238E27FC236}">
              <a16:creationId xmlns:a16="http://schemas.microsoft.com/office/drawing/2014/main" id="{5A34D9C4-BE18-405A-B81B-87A78AE4B9C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7" name="AutoShape 3508" descr="feature_arrow">
          <a:extLst>
            <a:ext uri="{FF2B5EF4-FFF2-40B4-BE49-F238E27FC236}">
              <a16:creationId xmlns:a16="http://schemas.microsoft.com/office/drawing/2014/main" id="{268B3AA2-AA95-4D7C-9D66-E0EBCFCFB67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8" name="AutoShape 3509" descr="feature_arrow">
          <a:extLst>
            <a:ext uri="{FF2B5EF4-FFF2-40B4-BE49-F238E27FC236}">
              <a16:creationId xmlns:a16="http://schemas.microsoft.com/office/drawing/2014/main" id="{D8D03A9C-A7AA-416E-A40C-D0DE6E4EE7D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19" name="AutoShape 3510" descr="feature_arrow">
          <a:extLst>
            <a:ext uri="{FF2B5EF4-FFF2-40B4-BE49-F238E27FC236}">
              <a16:creationId xmlns:a16="http://schemas.microsoft.com/office/drawing/2014/main" id="{8EF7B39B-14EB-4C50-B753-5D55C8F74F4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0" name="AutoShape 3511" descr="feature_arrow">
          <a:extLst>
            <a:ext uri="{FF2B5EF4-FFF2-40B4-BE49-F238E27FC236}">
              <a16:creationId xmlns:a16="http://schemas.microsoft.com/office/drawing/2014/main" id="{211408CB-85D5-4544-B212-2A7EE8F7A35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1" name="AutoShape 3512" descr="feature_arrow">
          <a:extLst>
            <a:ext uri="{FF2B5EF4-FFF2-40B4-BE49-F238E27FC236}">
              <a16:creationId xmlns:a16="http://schemas.microsoft.com/office/drawing/2014/main" id="{F9F7913A-0964-4A07-B0DE-AA49D4E7712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2" name="AutoShape 3513" descr="feature_arrow">
          <a:extLst>
            <a:ext uri="{FF2B5EF4-FFF2-40B4-BE49-F238E27FC236}">
              <a16:creationId xmlns:a16="http://schemas.microsoft.com/office/drawing/2014/main" id="{F549ECC9-1292-4905-906F-F27B03F93F6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3" name="AutoShape 3514" descr="feature_arrow">
          <a:extLst>
            <a:ext uri="{FF2B5EF4-FFF2-40B4-BE49-F238E27FC236}">
              <a16:creationId xmlns:a16="http://schemas.microsoft.com/office/drawing/2014/main" id="{7E15085C-8CA3-4BF2-8B2D-E27872ED1D7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4" name="AutoShape 3515" descr="feature_arrow">
          <a:extLst>
            <a:ext uri="{FF2B5EF4-FFF2-40B4-BE49-F238E27FC236}">
              <a16:creationId xmlns:a16="http://schemas.microsoft.com/office/drawing/2014/main" id="{F361533A-6AF5-455F-9ED8-F0D69EACE77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5" name="AutoShape 3516" descr="feature_arrow">
          <a:extLst>
            <a:ext uri="{FF2B5EF4-FFF2-40B4-BE49-F238E27FC236}">
              <a16:creationId xmlns:a16="http://schemas.microsoft.com/office/drawing/2014/main" id="{16CC2459-3615-4E01-851F-CE4D1A037D2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6" name="AutoShape 3517" descr="feature_arrow">
          <a:extLst>
            <a:ext uri="{FF2B5EF4-FFF2-40B4-BE49-F238E27FC236}">
              <a16:creationId xmlns:a16="http://schemas.microsoft.com/office/drawing/2014/main" id="{B76F4C61-4A00-4106-8D50-90E632C35E9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7" name="AutoShape 3518" descr="feature_arrow">
          <a:extLst>
            <a:ext uri="{FF2B5EF4-FFF2-40B4-BE49-F238E27FC236}">
              <a16:creationId xmlns:a16="http://schemas.microsoft.com/office/drawing/2014/main" id="{220398E6-FFCD-41F2-8A8E-4BD66AD5DE7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8" name="AutoShape 3519" descr="feature_arrow">
          <a:extLst>
            <a:ext uri="{FF2B5EF4-FFF2-40B4-BE49-F238E27FC236}">
              <a16:creationId xmlns:a16="http://schemas.microsoft.com/office/drawing/2014/main" id="{828C6F11-6024-47D8-A4A4-9528AB5AF1D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29" name="AutoShape 3520" descr="feature_arrow">
          <a:extLst>
            <a:ext uri="{FF2B5EF4-FFF2-40B4-BE49-F238E27FC236}">
              <a16:creationId xmlns:a16="http://schemas.microsoft.com/office/drawing/2014/main" id="{2157C652-3B0E-4438-B4F2-5801EFE1604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0" name="AutoShape 3521" descr="feature_arrow">
          <a:extLst>
            <a:ext uri="{FF2B5EF4-FFF2-40B4-BE49-F238E27FC236}">
              <a16:creationId xmlns:a16="http://schemas.microsoft.com/office/drawing/2014/main" id="{7C0095FB-B73A-4CDD-8EBC-B84ACA6CF6B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1" name="AutoShape 3438" descr="feature_arrow">
          <a:extLst>
            <a:ext uri="{FF2B5EF4-FFF2-40B4-BE49-F238E27FC236}">
              <a16:creationId xmlns:a16="http://schemas.microsoft.com/office/drawing/2014/main" id="{802A34C4-E097-48BE-A7E5-EE2EB73ADC6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2" name="AutoShape 3439" descr="feature_arrow">
          <a:extLst>
            <a:ext uri="{FF2B5EF4-FFF2-40B4-BE49-F238E27FC236}">
              <a16:creationId xmlns:a16="http://schemas.microsoft.com/office/drawing/2014/main" id="{D156D130-5CAD-456D-B090-5E0A2D88B4B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3" name="AutoShape 3440" descr="feature_arrow">
          <a:extLst>
            <a:ext uri="{FF2B5EF4-FFF2-40B4-BE49-F238E27FC236}">
              <a16:creationId xmlns:a16="http://schemas.microsoft.com/office/drawing/2014/main" id="{6CAB19EB-29FD-44CB-B532-FFD1691A559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4" name="AutoShape 3441" descr="feature_arrow">
          <a:extLst>
            <a:ext uri="{FF2B5EF4-FFF2-40B4-BE49-F238E27FC236}">
              <a16:creationId xmlns:a16="http://schemas.microsoft.com/office/drawing/2014/main" id="{EFF96892-195B-48B6-8BD8-52F5584236C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5" name="AutoShape 3442" descr="feature_arrow">
          <a:extLst>
            <a:ext uri="{FF2B5EF4-FFF2-40B4-BE49-F238E27FC236}">
              <a16:creationId xmlns:a16="http://schemas.microsoft.com/office/drawing/2014/main" id="{04236CB0-5920-4A4F-A301-04B95E5988F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6" name="AutoShape 3443" descr="feature_arrow">
          <a:extLst>
            <a:ext uri="{FF2B5EF4-FFF2-40B4-BE49-F238E27FC236}">
              <a16:creationId xmlns:a16="http://schemas.microsoft.com/office/drawing/2014/main" id="{DFB56AC6-221E-4C97-8337-909F998A4A3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7" name="AutoShape 3444" descr="feature_arrow">
          <a:extLst>
            <a:ext uri="{FF2B5EF4-FFF2-40B4-BE49-F238E27FC236}">
              <a16:creationId xmlns:a16="http://schemas.microsoft.com/office/drawing/2014/main" id="{DCA9EE41-0136-4899-8C31-450E147B4F6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8" name="AutoShape 3445" descr="feature_arrow">
          <a:extLst>
            <a:ext uri="{FF2B5EF4-FFF2-40B4-BE49-F238E27FC236}">
              <a16:creationId xmlns:a16="http://schemas.microsoft.com/office/drawing/2014/main" id="{199F9497-1743-44A3-9D67-CD025342C64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39" name="AutoShape 3446" descr="feature_arrow">
          <a:extLst>
            <a:ext uri="{FF2B5EF4-FFF2-40B4-BE49-F238E27FC236}">
              <a16:creationId xmlns:a16="http://schemas.microsoft.com/office/drawing/2014/main" id="{BAB022BD-BD3B-40BA-8344-2986BE5C7AB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0" name="AutoShape 3447" descr="feature_arrow">
          <a:extLst>
            <a:ext uri="{FF2B5EF4-FFF2-40B4-BE49-F238E27FC236}">
              <a16:creationId xmlns:a16="http://schemas.microsoft.com/office/drawing/2014/main" id="{C305D971-3A5D-4AD3-A8C3-8FED5B6E9A5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1" name="AutoShape 3448" descr="feature_arrow">
          <a:extLst>
            <a:ext uri="{FF2B5EF4-FFF2-40B4-BE49-F238E27FC236}">
              <a16:creationId xmlns:a16="http://schemas.microsoft.com/office/drawing/2014/main" id="{FF125EAF-0DD2-4FAE-A9E9-5AA26CB25EB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2" name="AutoShape 3449" descr="feature_arrow">
          <a:extLst>
            <a:ext uri="{FF2B5EF4-FFF2-40B4-BE49-F238E27FC236}">
              <a16:creationId xmlns:a16="http://schemas.microsoft.com/office/drawing/2014/main" id="{F2F311C2-8A7C-4616-AF99-D0BBACF99C43}"/>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3" name="AutoShape 3450" descr="feature_arrow">
          <a:extLst>
            <a:ext uri="{FF2B5EF4-FFF2-40B4-BE49-F238E27FC236}">
              <a16:creationId xmlns:a16="http://schemas.microsoft.com/office/drawing/2014/main" id="{69AB80B0-47A1-4403-BCB2-C992E2A3867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4" name="AutoShape 3451" descr="feature_arrow">
          <a:extLst>
            <a:ext uri="{FF2B5EF4-FFF2-40B4-BE49-F238E27FC236}">
              <a16:creationId xmlns:a16="http://schemas.microsoft.com/office/drawing/2014/main" id="{2E0ADC28-A5ED-42CE-B6BF-072D731FFCD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5" name="AutoShape 3452" descr="feature_arrow">
          <a:extLst>
            <a:ext uri="{FF2B5EF4-FFF2-40B4-BE49-F238E27FC236}">
              <a16:creationId xmlns:a16="http://schemas.microsoft.com/office/drawing/2014/main" id="{80B365BE-57A4-4438-859F-CB37D0A2E23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6" name="AutoShape 3453" descr="feature_arrow">
          <a:extLst>
            <a:ext uri="{FF2B5EF4-FFF2-40B4-BE49-F238E27FC236}">
              <a16:creationId xmlns:a16="http://schemas.microsoft.com/office/drawing/2014/main" id="{97A54A60-4414-4E4B-8F1C-0A61D418C69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7" name="AutoShape 3454" descr="feature_arrow">
          <a:extLst>
            <a:ext uri="{FF2B5EF4-FFF2-40B4-BE49-F238E27FC236}">
              <a16:creationId xmlns:a16="http://schemas.microsoft.com/office/drawing/2014/main" id="{9583E208-014A-4EB9-B3F6-374434A7882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8" name="AutoShape 3455" descr="feature_arrow">
          <a:extLst>
            <a:ext uri="{FF2B5EF4-FFF2-40B4-BE49-F238E27FC236}">
              <a16:creationId xmlns:a16="http://schemas.microsoft.com/office/drawing/2014/main" id="{E59754CB-03A6-4684-BEAD-BD1B41C3CDB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49" name="AutoShape 3456" descr="feature_arrow">
          <a:extLst>
            <a:ext uri="{FF2B5EF4-FFF2-40B4-BE49-F238E27FC236}">
              <a16:creationId xmlns:a16="http://schemas.microsoft.com/office/drawing/2014/main" id="{17FF25CC-CD0E-40A2-A09D-442A0C9EF3F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0" name="AutoShape 3457" descr="feature_arrow">
          <a:extLst>
            <a:ext uri="{FF2B5EF4-FFF2-40B4-BE49-F238E27FC236}">
              <a16:creationId xmlns:a16="http://schemas.microsoft.com/office/drawing/2014/main" id="{36576B2E-CD90-4578-B053-87BD2C248DB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1" name="AutoShape 3458" descr="feature_arrow">
          <a:extLst>
            <a:ext uri="{FF2B5EF4-FFF2-40B4-BE49-F238E27FC236}">
              <a16:creationId xmlns:a16="http://schemas.microsoft.com/office/drawing/2014/main" id="{778638DF-7557-4DC5-B472-89C16B3EC65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2" name="AutoShape 3459" descr="feature_arrow">
          <a:extLst>
            <a:ext uri="{FF2B5EF4-FFF2-40B4-BE49-F238E27FC236}">
              <a16:creationId xmlns:a16="http://schemas.microsoft.com/office/drawing/2014/main" id="{D1C0ED38-A5C7-4261-B275-D08C25DC9E4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3" name="AutoShape 3460" descr="feature_arrow">
          <a:extLst>
            <a:ext uri="{FF2B5EF4-FFF2-40B4-BE49-F238E27FC236}">
              <a16:creationId xmlns:a16="http://schemas.microsoft.com/office/drawing/2014/main" id="{2140728F-8385-4282-95A2-96CB8DED6B9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4" name="AutoShape 3461" descr="feature_arrow">
          <a:extLst>
            <a:ext uri="{FF2B5EF4-FFF2-40B4-BE49-F238E27FC236}">
              <a16:creationId xmlns:a16="http://schemas.microsoft.com/office/drawing/2014/main" id="{90901347-1B0E-421E-8525-9FAEA5FF7D9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5" name="AutoShape 3462" descr="feature_arrow">
          <a:extLst>
            <a:ext uri="{FF2B5EF4-FFF2-40B4-BE49-F238E27FC236}">
              <a16:creationId xmlns:a16="http://schemas.microsoft.com/office/drawing/2014/main" id="{5F56260B-196C-44AE-BA2F-24A19AC8ECA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6" name="AutoShape 3463" descr="feature_arrow">
          <a:extLst>
            <a:ext uri="{FF2B5EF4-FFF2-40B4-BE49-F238E27FC236}">
              <a16:creationId xmlns:a16="http://schemas.microsoft.com/office/drawing/2014/main" id="{4FFE1E0A-B99F-4E0A-BA46-6D455FCDC19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7" name="AutoShape 3464" descr="feature_arrow">
          <a:extLst>
            <a:ext uri="{FF2B5EF4-FFF2-40B4-BE49-F238E27FC236}">
              <a16:creationId xmlns:a16="http://schemas.microsoft.com/office/drawing/2014/main" id="{77EEAEE8-FF5C-4F17-A63F-6DC84805AF7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8" name="AutoShape 3465" descr="feature_arrow">
          <a:extLst>
            <a:ext uri="{FF2B5EF4-FFF2-40B4-BE49-F238E27FC236}">
              <a16:creationId xmlns:a16="http://schemas.microsoft.com/office/drawing/2014/main" id="{31E91038-96F7-4E33-A864-0612D80E272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59" name="AutoShape 3466" descr="feature_arrow">
          <a:extLst>
            <a:ext uri="{FF2B5EF4-FFF2-40B4-BE49-F238E27FC236}">
              <a16:creationId xmlns:a16="http://schemas.microsoft.com/office/drawing/2014/main" id="{3A5F831F-1D91-4AB6-B510-50875F7A0AC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0" name="AutoShape 3467" descr="feature_arrow">
          <a:extLst>
            <a:ext uri="{FF2B5EF4-FFF2-40B4-BE49-F238E27FC236}">
              <a16:creationId xmlns:a16="http://schemas.microsoft.com/office/drawing/2014/main" id="{F80D4BCD-1042-4E4A-98F6-EAF0853D232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1" name="AutoShape 3468" descr="feature_arrow">
          <a:extLst>
            <a:ext uri="{FF2B5EF4-FFF2-40B4-BE49-F238E27FC236}">
              <a16:creationId xmlns:a16="http://schemas.microsoft.com/office/drawing/2014/main" id="{BC184DC5-304E-4CA8-BAAE-62C07B42CD9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2" name="AutoShape 3469" descr="feature_arrow">
          <a:extLst>
            <a:ext uri="{FF2B5EF4-FFF2-40B4-BE49-F238E27FC236}">
              <a16:creationId xmlns:a16="http://schemas.microsoft.com/office/drawing/2014/main" id="{C8330E33-E88E-4426-866D-48582B2CB84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3" name="AutoShape 3470" descr="feature_arrow">
          <a:extLst>
            <a:ext uri="{FF2B5EF4-FFF2-40B4-BE49-F238E27FC236}">
              <a16:creationId xmlns:a16="http://schemas.microsoft.com/office/drawing/2014/main" id="{1A7E4AEE-DC41-4411-8977-F57A01B841A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4" name="AutoShape 3471" descr="feature_arrow">
          <a:extLst>
            <a:ext uri="{FF2B5EF4-FFF2-40B4-BE49-F238E27FC236}">
              <a16:creationId xmlns:a16="http://schemas.microsoft.com/office/drawing/2014/main" id="{C8E98510-D1FA-4C74-8916-F477CF1F062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5" name="AutoShape 3472" descr="feature_arrow">
          <a:extLst>
            <a:ext uri="{FF2B5EF4-FFF2-40B4-BE49-F238E27FC236}">
              <a16:creationId xmlns:a16="http://schemas.microsoft.com/office/drawing/2014/main" id="{E0CE8F91-441E-4A9D-AF6E-070463E3331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6" name="AutoShape 3473" descr="feature_arrow">
          <a:extLst>
            <a:ext uri="{FF2B5EF4-FFF2-40B4-BE49-F238E27FC236}">
              <a16:creationId xmlns:a16="http://schemas.microsoft.com/office/drawing/2014/main" id="{56B0B085-DEC1-4821-A48C-0D51182C9B3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7" name="AutoShape 3474" descr="feature_arrow">
          <a:extLst>
            <a:ext uri="{FF2B5EF4-FFF2-40B4-BE49-F238E27FC236}">
              <a16:creationId xmlns:a16="http://schemas.microsoft.com/office/drawing/2014/main" id="{47B86A1D-4370-4B9F-A741-6966099F95E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8" name="AutoShape 3475" descr="feature_arrow">
          <a:extLst>
            <a:ext uri="{FF2B5EF4-FFF2-40B4-BE49-F238E27FC236}">
              <a16:creationId xmlns:a16="http://schemas.microsoft.com/office/drawing/2014/main" id="{F1ADFE00-859C-4353-B613-266AFFFED8E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69" name="AutoShape 3476" descr="feature_arrow">
          <a:extLst>
            <a:ext uri="{FF2B5EF4-FFF2-40B4-BE49-F238E27FC236}">
              <a16:creationId xmlns:a16="http://schemas.microsoft.com/office/drawing/2014/main" id="{D033B715-D436-412F-B624-88F0F44BF81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0" name="AutoShape 3477" descr="feature_arrow">
          <a:extLst>
            <a:ext uri="{FF2B5EF4-FFF2-40B4-BE49-F238E27FC236}">
              <a16:creationId xmlns:a16="http://schemas.microsoft.com/office/drawing/2014/main" id="{D3F46512-F7CA-42FD-8348-C055B6927D9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1" name="AutoShape 3478" descr="feature_arrow">
          <a:extLst>
            <a:ext uri="{FF2B5EF4-FFF2-40B4-BE49-F238E27FC236}">
              <a16:creationId xmlns:a16="http://schemas.microsoft.com/office/drawing/2014/main" id="{31B524A8-1CEE-4D46-833F-1AF43E3A2840}"/>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2" name="AutoShape 3479" descr="feature_arrow">
          <a:extLst>
            <a:ext uri="{FF2B5EF4-FFF2-40B4-BE49-F238E27FC236}">
              <a16:creationId xmlns:a16="http://schemas.microsoft.com/office/drawing/2014/main" id="{8A13E123-B27C-497C-B750-7B36E009938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3" name="AutoShape 3480" descr="feature_arrow">
          <a:extLst>
            <a:ext uri="{FF2B5EF4-FFF2-40B4-BE49-F238E27FC236}">
              <a16:creationId xmlns:a16="http://schemas.microsoft.com/office/drawing/2014/main" id="{D15D4C09-619A-4908-B2CD-721AE2C9234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4" name="AutoShape 3481" descr="feature_arrow">
          <a:extLst>
            <a:ext uri="{FF2B5EF4-FFF2-40B4-BE49-F238E27FC236}">
              <a16:creationId xmlns:a16="http://schemas.microsoft.com/office/drawing/2014/main" id="{1BDF83BC-6DC1-4447-823A-C7BF9FF95659}"/>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5" name="AutoShape 3482" descr="feature_arrow">
          <a:extLst>
            <a:ext uri="{FF2B5EF4-FFF2-40B4-BE49-F238E27FC236}">
              <a16:creationId xmlns:a16="http://schemas.microsoft.com/office/drawing/2014/main" id="{63094926-C5ED-431E-A4FA-13FF1A49097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6" name="AutoShape 3483" descr="feature_arrow">
          <a:extLst>
            <a:ext uri="{FF2B5EF4-FFF2-40B4-BE49-F238E27FC236}">
              <a16:creationId xmlns:a16="http://schemas.microsoft.com/office/drawing/2014/main" id="{31544D0C-DFBC-48B5-A072-A296DEE1230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7" name="AutoShape 3484" descr="feature_arrow">
          <a:extLst>
            <a:ext uri="{FF2B5EF4-FFF2-40B4-BE49-F238E27FC236}">
              <a16:creationId xmlns:a16="http://schemas.microsoft.com/office/drawing/2014/main" id="{48AC0433-361F-447A-B7E1-26599C3FA1A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8" name="AutoShape 3485" descr="feature_arrow">
          <a:extLst>
            <a:ext uri="{FF2B5EF4-FFF2-40B4-BE49-F238E27FC236}">
              <a16:creationId xmlns:a16="http://schemas.microsoft.com/office/drawing/2014/main" id="{1344CE21-BA54-47B5-9340-8C7ABC66A62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79" name="AutoShape 3486" descr="feature_arrow">
          <a:extLst>
            <a:ext uri="{FF2B5EF4-FFF2-40B4-BE49-F238E27FC236}">
              <a16:creationId xmlns:a16="http://schemas.microsoft.com/office/drawing/2014/main" id="{D51307A1-4BD3-4C12-ACB4-C28C2E47EAA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0" name="AutoShape 3487" descr="feature_arrow">
          <a:extLst>
            <a:ext uri="{FF2B5EF4-FFF2-40B4-BE49-F238E27FC236}">
              <a16:creationId xmlns:a16="http://schemas.microsoft.com/office/drawing/2014/main" id="{100E1F1F-3710-45E2-9AAF-CA215845B38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1" name="AutoShape 3488" descr="feature_arrow">
          <a:extLst>
            <a:ext uri="{FF2B5EF4-FFF2-40B4-BE49-F238E27FC236}">
              <a16:creationId xmlns:a16="http://schemas.microsoft.com/office/drawing/2014/main" id="{C31885B9-8023-41B9-B160-E641AB3B99B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2" name="AutoShape 3489" descr="feature_arrow">
          <a:extLst>
            <a:ext uri="{FF2B5EF4-FFF2-40B4-BE49-F238E27FC236}">
              <a16:creationId xmlns:a16="http://schemas.microsoft.com/office/drawing/2014/main" id="{584D1CA7-40E3-4AC1-9D3A-89151F11BF5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3" name="AutoShape 3490" descr="feature_arrow">
          <a:extLst>
            <a:ext uri="{FF2B5EF4-FFF2-40B4-BE49-F238E27FC236}">
              <a16:creationId xmlns:a16="http://schemas.microsoft.com/office/drawing/2014/main" id="{7CC00456-1A9B-4E6D-84D9-3ED01857430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4" name="AutoShape 3491" descr="feature_arrow">
          <a:extLst>
            <a:ext uri="{FF2B5EF4-FFF2-40B4-BE49-F238E27FC236}">
              <a16:creationId xmlns:a16="http://schemas.microsoft.com/office/drawing/2014/main" id="{498D9705-B907-44DB-8932-87618427A5B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5" name="AutoShape 3492" descr="feature_arrow">
          <a:extLst>
            <a:ext uri="{FF2B5EF4-FFF2-40B4-BE49-F238E27FC236}">
              <a16:creationId xmlns:a16="http://schemas.microsoft.com/office/drawing/2014/main" id="{F7607B53-11DA-414C-83D0-B4032B60B3D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6" name="AutoShape 3493" descr="feature_arrow">
          <a:extLst>
            <a:ext uri="{FF2B5EF4-FFF2-40B4-BE49-F238E27FC236}">
              <a16:creationId xmlns:a16="http://schemas.microsoft.com/office/drawing/2014/main" id="{0A9E24A6-6AB2-4EF5-8E9D-E36A3D40B0B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7" name="AutoShape 3494" descr="feature_arrow">
          <a:extLst>
            <a:ext uri="{FF2B5EF4-FFF2-40B4-BE49-F238E27FC236}">
              <a16:creationId xmlns:a16="http://schemas.microsoft.com/office/drawing/2014/main" id="{936AC37E-4ACC-462F-8850-12F075A9079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8" name="AutoShape 3495" descr="feature_arrow">
          <a:extLst>
            <a:ext uri="{FF2B5EF4-FFF2-40B4-BE49-F238E27FC236}">
              <a16:creationId xmlns:a16="http://schemas.microsoft.com/office/drawing/2014/main" id="{0B61D2C1-FBC2-4D55-8469-240CF6B87FC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89" name="AutoShape 3496" descr="feature_arrow">
          <a:extLst>
            <a:ext uri="{FF2B5EF4-FFF2-40B4-BE49-F238E27FC236}">
              <a16:creationId xmlns:a16="http://schemas.microsoft.com/office/drawing/2014/main" id="{DC720C1C-EF71-4B86-8C13-61C48BA561AA}"/>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0" name="AutoShape 3497" descr="feature_arrow">
          <a:extLst>
            <a:ext uri="{FF2B5EF4-FFF2-40B4-BE49-F238E27FC236}">
              <a16:creationId xmlns:a16="http://schemas.microsoft.com/office/drawing/2014/main" id="{01FA3254-A803-4B87-86E5-9AA3AC66DCE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1" name="AutoShape 3498" descr="feature_arrow">
          <a:extLst>
            <a:ext uri="{FF2B5EF4-FFF2-40B4-BE49-F238E27FC236}">
              <a16:creationId xmlns:a16="http://schemas.microsoft.com/office/drawing/2014/main" id="{0AD6420D-9025-4DC2-8A8F-7E22EADC1D2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2" name="AutoShape 3499" descr="feature_arrow">
          <a:extLst>
            <a:ext uri="{FF2B5EF4-FFF2-40B4-BE49-F238E27FC236}">
              <a16:creationId xmlns:a16="http://schemas.microsoft.com/office/drawing/2014/main" id="{E1BA019C-4AF0-4784-A220-8EBD15FAA56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3" name="AutoShape 3500" descr="feature_arrow">
          <a:extLst>
            <a:ext uri="{FF2B5EF4-FFF2-40B4-BE49-F238E27FC236}">
              <a16:creationId xmlns:a16="http://schemas.microsoft.com/office/drawing/2014/main" id="{AC4D61CB-9BB3-4484-AE5C-8CF577EBE725}"/>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4" name="AutoShape 3501" descr="feature_arrow">
          <a:extLst>
            <a:ext uri="{FF2B5EF4-FFF2-40B4-BE49-F238E27FC236}">
              <a16:creationId xmlns:a16="http://schemas.microsoft.com/office/drawing/2014/main" id="{F767F304-B8EB-4533-B9EE-B4EDE7EE842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5" name="AutoShape 3502" descr="feature_arrow">
          <a:extLst>
            <a:ext uri="{FF2B5EF4-FFF2-40B4-BE49-F238E27FC236}">
              <a16:creationId xmlns:a16="http://schemas.microsoft.com/office/drawing/2014/main" id="{F8EC7A58-1CA6-4A9A-9FB3-8FE4D7D7BB06}"/>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6" name="AutoShape 3503" descr="feature_arrow">
          <a:extLst>
            <a:ext uri="{FF2B5EF4-FFF2-40B4-BE49-F238E27FC236}">
              <a16:creationId xmlns:a16="http://schemas.microsoft.com/office/drawing/2014/main" id="{7CEBF863-B1D6-4E55-8235-C9E3D40F586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7" name="AutoShape 3504" descr="feature_arrow">
          <a:extLst>
            <a:ext uri="{FF2B5EF4-FFF2-40B4-BE49-F238E27FC236}">
              <a16:creationId xmlns:a16="http://schemas.microsoft.com/office/drawing/2014/main" id="{B8D49DF4-B431-46B6-8614-34C073B883A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8" name="AutoShape 3505" descr="feature_arrow">
          <a:extLst>
            <a:ext uri="{FF2B5EF4-FFF2-40B4-BE49-F238E27FC236}">
              <a16:creationId xmlns:a16="http://schemas.microsoft.com/office/drawing/2014/main" id="{0D1E04D9-D4F0-45C8-8D28-09CD05BDFDF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299" name="AutoShape 3506" descr="feature_arrow">
          <a:extLst>
            <a:ext uri="{FF2B5EF4-FFF2-40B4-BE49-F238E27FC236}">
              <a16:creationId xmlns:a16="http://schemas.microsoft.com/office/drawing/2014/main" id="{83294D37-9DA2-463A-8E86-D43401E1F97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0" name="AutoShape 3507" descr="feature_arrow">
          <a:extLst>
            <a:ext uri="{FF2B5EF4-FFF2-40B4-BE49-F238E27FC236}">
              <a16:creationId xmlns:a16="http://schemas.microsoft.com/office/drawing/2014/main" id="{6FF32A6A-D78F-4D95-A4E9-AC63FCEFF99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1" name="AutoShape 3508" descr="feature_arrow">
          <a:extLst>
            <a:ext uri="{FF2B5EF4-FFF2-40B4-BE49-F238E27FC236}">
              <a16:creationId xmlns:a16="http://schemas.microsoft.com/office/drawing/2014/main" id="{6098944C-E940-4DB5-9C9A-E5E55B9D352B}"/>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2" name="AutoShape 3509" descr="feature_arrow">
          <a:extLst>
            <a:ext uri="{FF2B5EF4-FFF2-40B4-BE49-F238E27FC236}">
              <a16:creationId xmlns:a16="http://schemas.microsoft.com/office/drawing/2014/main" id="{B8C4D7AF-ECAD-4449-B1DF-50634F516732}"/>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3" name="AutoShape 3510" descr="feature_arrow">
          <a:extLst>
            <a:ext uri="{FF2B5EF4-FFF2-40B4-BE49-F238E27FC236}">
              <a16:creationId xmlns:a16="http://schemas.microsoft.com/office/drawing/2014/main" id="{A3C73B0F-FAA6-4867-AFF7-63C882A3CAF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4" name="AutoShape 3511" descr="feature_arrow">
          <a:extLst>
            <a:ext uri="{FF2B5EF4-FFF2-40B4-BE49-F238E27FC236}">
              <a16:creationId xmlns:a16="http://schemas.microsoft.com/office/drawing/2014/main" id="{28092DA8-061C-44D9-96ED-3FBC99586E6D}"/>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5" name="AutoShape 3512" descr="feature_arrow">
          <a:extLst>
            <a:ext uri="{FF2B5EF4-FFF2-40B4-BE49-F238E27FC236}">
              <a16:creationId xmlns:a16="http://schemas.microsoft.com/office/drawing/2014/main" id="{46EA4328-7D22-47FF-BB56-56041BC9932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6" name="AutoShape 3513" descr="feature_arrow">
          <a:extLst>
            <a:ext uri="{FF2B5EF4-FFF2-40B4-BE49-F238E27FC236}">
              <a16:creationId xmlns:a16="http://schemas.microsoft.com/office/drawing/2014/main" id="{9DE692CF-5712-4476-8721-201C7E0D76B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7" name="AutoShape 3514" descr="feature_arrow">
          <a:extLst>
            <a:ext uri="{FF2B5EF4-FFF2-40B4-BE49-F238E27FC236}">
              <a16:creationId xmlns:a16="http://schemas.microsoft.com/office/drawing/2014/main" id="{EBE7E614-4F34-4D94-9F53-5ACC29834AF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8" name="AutoShape 3515" descr="feature_arrow">
          <a:extLst>
            <a:ext uri="{FF2B5EF4-FFF2-40B4-BE49-F238E27FC236}">
              <a16:creationId xmlns:a16="http://schemas.microsoft.com/office/drawing/2014/main" id="{096A2939-9921-4A35-8161-7874FBCB3F81}"/>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09" name="AutoShape 3516" descr="feature_arrow">
          <a:extLst>
            <a:ext uri="{FF2B5EF4-FFF2-40B4-BE49-F238E27FC236}">
              <a16:creationId xmlns:a16="http://schemas.microsoft.com/office/drawing/2014/main" id="{0FA8DA05-19E8-407F-9961-B1B720A3317E}"/>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10" name="AutoShape 3517" descr="feature_arrow">
          <a:extLst>
            <a:ext uri="{FF2B5EF4-FFF2-40B4-BE49-F238E27FC236}">
              <a16:creationId xmlns:a16="http://schemas.microsoft.com/office/drawing/2014/main" id="{6F05A416-2D9B-4BFD-A597-D74A2609E6EC}"/>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11" name="AutoShape 3518" descr="feature_arrow">
          <a:extLst>
            <a:ext uri="{FF2B5EF4-FFF2-40B4-BE49-F238E27FC236}">
              <a16:creationId xmlns:a16="http://schemas.microsoft.com/office/drawing/2014/main" id="{AFC14FA8-25AC-4C19-A88F-B3BEA854D5C7}"/>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12" name="AutoShape 3519" descr="feature_arrow">
          <a:extLst>
            <a:ext uri="{FF2B5EF4-FFF2-40B4-BE49-F238E27FC236}">
              <a16:creationId xmlns:a16="http://schemas.microsoft.com/office/drawing/2014/main" id="{FEFCCB25-BF4F-41B1-8853-08960536D664}"/>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13" name="AutoShape 3520" descr="feature_arrow">
          <a:extLst>
            <a:ext uri="{FF2B5EF4-FFF2-40B4-BE49-F238E27FC236}">
              <a16:creationId xmlns:a16="http://schemas.microsoft.com/office/drawing/2014/main" id="{9FEA976D-4E10-4BA0-BEF7-D3E7385E1378}"/>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oneCellAnchor>
    <xdr:from>
      <xdr:col>1</xdr:col>
      <xdr:colOff>0</xdr:colOff>
      <xdr:row>7</xdr:row>
      <xdr:rowOff>0</xdr:rowOff>
    </xdr:from>
    <xdr:ext cx="66675" cy="66675"/>
    <xdr:sp macro="" textlink="">
      <xdr:nvSpPr>
        <xdr:cNvPr id="314" name="AutoShape 3521" descr="feature_arrow">
          <a:extLst>
            <a:ext uri="{FF2B5EF4-FFF2-40B4-BE49-F238E27FC236}">
              <a16:creationId xmlns:a16="http://schemas.microsoft.com/office/drawing/2014/main" id="{1E085D71-AF00-4065-B9F9-E035429FA26F}"/>
            </a:ext>
          </a:extLst>
        </xdr:cNvPr>
        <xdr:cNvSpPr>
          <a:spLocks noChangeAspect="1" noChangeArrowheads="1"/>
        </xdr:cNvSpPr>
      </xdr:nvSpPr>
      <xdr:spPr bwMode="auto">
        <a:xfrm>
          <a:off x="476250" y="819150"/>
          <a:ext cx="66675" cy="66675"/>
        </a:xfrm>
        <a:prstGeom prst="rect">
          <a:avLst/>
        </a:prstGeom>
        <a:noFill/>
        <a:ln w="9525">
          <a:noFill/>
          <a:miter lim="800000"/>
          <a:headEnd/>
          <a:tailEnd/>
        </a:ln>
      </xdr:spPr>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FB93D8B-0983-401A-8A2D-EDBD602CB67A}" name="Table335" displayName="Table335" ref="A2:F14" totalsRowCount="1" headerRowDxfId="26" dataDxfId="25" totalsRowDxfId="24">
  <autoFilter ref="A2:F13"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BB19838C-473A-4BFD-B493-A838D2F801C0}" name="ITEM" totalsRowLabel="Total" dataDxfId="23"/>
    <tableColumn id="2" xr3:uid="{0679886F-6272-4E5C-BA95-E8A68D90AEEC}" name="DESCRIPTION" dataDxfId="22"/>
    <tableColumn id="3" xr3:uid="{39F3F711-985A-4E93-8EDF-DFD8A2892B6E}" name="UNIT" dataDxfId="21"/>
    <tableColumn id="4" xr3:uid="{C9222B96-D9FA-43C8-8639-644E4C250CD6}" name="QTY" dataDxfId="20"/>
    <tableColumn id="5" xr3:uid="{9AE64728-76E1-48B7-BA41-9F085EC97808}" name="UNIT PRICE" dataDxfId="19"/>
    <tableColumn id="6" xr3:uid="{57EFD8C1-F291-4571-A874-78CFF29265C1}" name="TOTAL USD" totalsRowFunction="sum" dataDxfId="18" totalsRowDxfId="1"/>
  </tableColumns>
  <tableStyleInfo name="BOQ_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0B60434-1A07-46A7-8864-5FE14D317FFC}" name="Table19" displayName="Table19" ref="A2:F40" totalsRowCount="1" dataDxfId="17">
  <tableColumns count="6">
    <tableColumn id="1" xr3:uid="{4BAE810E-BFFD-41BC-A445-D6C4F06009D4}" name="ITEM" totalsRowLabel="Total" dataDxfId="16"/>
    <tableColumn id="2" xr3:uid="{8C3A9CD7-48FA-4873-B384-9DE62C6EAF0F}" name="WORK DESCRIPTION" dataDxfId="15"/>
    <tableColumn id="3" xr3:uid="{42C2DFF8-79B5-4168-B4ED-72265394D66C}" name="UNIT" dataDxfId="14"/>
    <tableColumn id="4" xr3:uid="{7FA005F0-8866-46F4-8CF9-B8043180CDC9}" name="QTY" dataDxfId="13"/>
    <tableColumn id="5" xr3:uid="{8850728C-B5D8-4758-BEA8-85114908BAD5}" name="UNIT PRICE" dataDxfId="12"/>
    <tableColumn id="6" xr3:uid="{1D759120-5AA5-495A-A254-208EA7B0AC67}" name="TOTAL USD" totalsRowFunction="sum" dataDxfId="11" totalsRowDxfId="0"/>
  </tableColumns>
  <tableStyleInfo name="BOQ_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D350E78C-2E56-4582-98E4-5781F52F988F}" name="Table314" displayName="Table314" ref="A2:F33" totalsRowCount="1" headerRowDxfId="10" dataDxfId="9">
  <autoFilter ref="A2:F32" xr:uid="{D350E78C-2E56-4582-98E4-5781F52F988F}"/>
  <tableColumns count="6">
    <tableColumn id="1" xr3:uid="{7748A1F7-CCC2-4469-9E02-F1AABED73E1E}" name="ITEM" totalsRowLabel="Total" dataDxfId="8"/>
    <tableColumn id="2" xr3:uid="{A275CA5E-8039-4CAC-B98D-3B2882FDA602}" name="DESCRIPTION" dataDxfId="7"/>
    <tableColumn id="3" xr3:uid="{4FEE8729-C3FF-4059-A9AD-5EBF39D149DC}" name="UNIT" dataDxfId="6"/>
    <tableColumn id="4" xr3:uid="{CAA93021-4635-4805-8371-1093DACAC832}" name="QTY" dataDxfId="5"/>
    <tableColumn id="5" xr3:uid="{96C2962F-78A0-4B64-9A65-7AE7F6FFFBB7}" name="UNIT PRICE" dataDxfId="4"/>
    <tableColumn id="6" xr3:uid="{6D089F66-0566-4DC1-AE32-5CB1D6B51E78}" name="TOTAL USD" totalsRowFunction="sum" dataDxfId="3" totalsRowDxfId="2"/>
  </tableColumns>
  <tableStyleInfo name="BOQ_Table"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2"/>
  <sheetViews>
    <sheetView showGridLines="0" tabSelected="1" zoomScale="90" zoomScaleNormal="90" zoomScaleSheetLayoutView="70" workbookViewId="0">
      <selection activeCell="C8" sqref="C8"/>
    </sheetView>
  </sheetViews>
  <sheetFormatPr defaultColWidth="9" defaultRowHeight="14.5" x14ac:dyDescent="0.35"/>
  <cols>
    <col min="1" max="1" width="7.54296875" style="8" customWidth="1"/>
    <col min="2" max="2" width="63.1796875" style="1" customWidth="1"/>
    <col min="3" max="3" width="22.81640625" style="9" bestFit="1" customWidth="1"/>
    <col min="4" max="16384" width="9" style="1"/>
  </cols>
  <sheetData>
    <row r="1" spans="1:3" ht="91" customHeight="1" x14ac:dyDescent="0.35">
      <c r="A1" s="80" t="s">
        <v>78</v>
      </c>
      <c r="B1" s="81"/>
      <c r="C1" s="81"/>
    </row>
    <row r="2" spans="1:3" s="54" customFormat="1" ht="19" thickBot="1" x14ac:dyDescent="0.4">
      <c r="A2" s="53"/>
      <c r="B2" s="29"/>
      <c r="C2" s="29"/>
    </row>
    <row r="3" spans="1:3" ht="30" customHeight="1" x14ac:dyDescent="0.35">
      <c r="A3" s="82" t="s">
        <v>6</v>
      </c>
      <c r="B3" s="83"/>
      <c r="C3" s="84"/>
    </row>
    <row r="4" spans="1:3" ht="30" customHeight="1" thickBot="1" x14ac:dyDescent="0.4">
      <c r="A4" s="10" t="s">
        <v>0</v>
      </c>
      <c r="B4" s="11" t="s">
        <v>1</v>
      </c>
      <c r="C4" s="12" t="s">
        <v>8</v>
      </c>
    </row>
    <row r="5" spans="1:3" s="5" customFormat="1" ht="18.5" x14ac:dyDescent="0.35">
      <c r="A5" s="13"/>
      <c r="B5" s="14"/>
      <c r="C5" s="15"/>
    </row>
    <row r="6" spans="1:3" s="5" customFormat="1" ht="18.5" x14ac:dyDescent="0.35">
      <c r="A6" s="16"/>
      <c r="B6" s="18" t="s">
        <v>12</v>
      </c>
      <c r="C6" s="17">
        <f>Table335[[#Totals],[TOTAL USD]]</f>
        <v>0</v>
      </c>
    </row>
    <row r="7" spans="1:3" ht="18.5" x14ac:dyDescent="0.35">
      <c r="A7" s="16"/>
      <c r="B7" s="19"/>
      <c r="C7" s="17"/>
    </row>
    <row r="8" spans="1:3" ht="18.5" x14ac:dyDescent="0.35">
      <c r="A8" s="16"/>
      <c r="B8" s="19" t="s">
        <v>28</v>
      </c>
      <c r="C8" s="17">
        <f>Table19[[#Totals],[TOTAL USD]]</f>
        <v>0</v>
      </c>
    </row>
    <row r="9" spans="1:3" ht="18.5" x14ac:dyDescent="0.35">
      <c r="A9" s="16"/>
      <c r="B9" s="19"/>
      <c r="C9" s="17"/>
    </row>
    <row r="10" spans="1:3" ht="18.5" x14ac:dyDescent="0.35">
      <c r="A10" s="16"/>
      <c r="B10" s="19" t="s">
        <v>61</v>
      </c>
      <c r="C10" s="17">
        <f>Table314[[#Totals],[TOTAL USD]]</f>
        <v>0</v>
      </c>
    </row>
    <row r="11" spans="1:3" ht="19" thickBot="1" x14ac:dyDescent="0.4">
      <c r="A11" s="16"/>
      <c r="B11" s="19"/>
      <c r="C11" s="17"/>
    </row>
    <row r="12" spans="1:3" s="7" customFormat="1" ht="30" customHeight="1" thickBot="1" x14ac:dyDescent="0.4">
      <c r="A12" s="20"/>
      <c r="B12" s="55" t="s">
        <v>14</v>
      </c>
      <c r="C12" s="74">
        <f>SUM(C5:C11)</f>
        <v>0</v>
      </c>
    </row>
  </sheetData>
  <mergeCells count="2">
    <mergeCell ref="A1:C1"/>
    <mergeCell ref="A3:C3"/>
  </mergeCells>
  <printOptions horizontalCentered="1"/>
  <pageMargins left="0.23622047244094491" right="0.23622047244094491" top="0.74803149606299213" bottom="0.74803149606299213" header="0.31496062992125984" footer="0.31496062992125984"/>
  <pageSetup paperSize="9" orientation="portrait" r:id="rId1"/>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61E88-90D0-4477-AD62-7C443D89496E}">
  <sheetPr>
    <tabColor theme="0" tint="-0.14999847407452621"/>
    <pageSetUpPr fitToPage="1"/>
  </sheetPr>
  <dimension ref="A1:F14"/>
  <sheetViews>
    <sheetView showGridLines="0" zoomScaleNormal="100" zoomScaleSheetLayoutView="100" workbookViewId="0">
      <pane xSplit="3" topLeftCell="D1" activePane="topRight" state="frozen"/>
      <selection activeCell="B25" sqref="B25"/>
      <selection pane="topRight" activeCell="B11" sqref="B11"/>
    </sheetView>
  </sheetViews>
  <sheetFormatPr defaultColWidth="9" defaultRowHeight="14.5" x14ac:dyDescent="0.35"/>
  <cols>
    <col min="1" max="1" width="7.1796875" style="4" customWidth="1"/>
    <col min="2" max="2" width="50.54296875" style="30" customWidth="1"/>
    <col min="3" max="3" width="8.54296875" style="31" customWidth="1"/>
    <col min="4" max="4" width="8.54296875" style="4" customWidth="1"/>
    <col min="5" max="5" width="13.54296875" style="6" customWidth="1"/>
    <col min="6" max="6" width="13.26953125" style="6" customWidth="1"/>
    <col min="7" max="16384" width="9" style="3"/>
  </cols>
  <sheetData>
    <row r="1" spans="1:6" ht="25" customHeight="1" x14ac:dyDescent="0.35">
      <c r="A1" s="85" t="s">
        <v>17</v>
      </c>
      <c r="B1" s="85"/>
      <c r="C1" s="85"/>
      <c r="D1" s="85"/>
      <c r="E1" s="85"/>
      <c r="F1" s="85"/>
    </row>
    <row r="2" spans="1:6" s="4" customFormat="1" ht="25" customHeight="1" x14ac:dyDescent="0.35">
      <c r="A2" s="33" t="s">
        <v>0</v>
      </c>
      <c r="B2" s="34" t="s">
        <v>1</v>
      </c>
      <c r="C2" s="33" t="s">
        <v>3</v>
      </c>
      <c r="D2" s="35" t="s">
        <v>2</v>
      </c>
      <c r="E2" s="36" t="s">
        <v>9</v>
      </c>
      <c r="F2" s="36" t="s">
        <v>15</v>
      </c>
    </row>
    <row r="3" spans="1:6" x14ac:dyDescent="0.35">
      <c r="A3" s="45"/>
      <c r="B3" s="44"/>
      <c r="C3" s="46"/>
      <c r="D3" s="40"/>
      <c r="E3" s="47"/>
      <c r="F3" s="47"/>
    </row>
    <row r="4" spans="1:6" x14ac:dyDescent="0.35">
      <c r="A4" s="45"/>
      <c r="B4" s="75" t="s">
        <v>80</v>
      </c>
      <c r="C4" s="46"/>
      <c r="D4" s="40"/>
      <c r="E4" s="47"/>
      <c r="F4" s="47"/>
    </row>
    <row r="5" spans="1:6" ht="29" x14ac:dyDescent="0.35">
      <c r="A5" s="45"/>
      <c r="B5" s="44" t="s">
        <v>30</v>
      </c>
      <c r="C5" s="46" t="s">
        <v>4</v>
      </c>
      <c r="D5" s="40">
        <v>9</v>
      </c>
      <c r="E5" s="47"/>
      <c r="F5" s="47">
        <f>Table335[[#This Row],[UNIT PRICE]]*Table335[[#This Row],[QTY]]</f>
        <v>0</v>
      </c>
    </row>
    <row r="6" spans="1:6" x14ac:dyDescent="0.35">
      <c r="A6" s="45"/>
      <c r="B6" s="44"/>
      <c r="C6" s="46"/>
      <c r="D6" s="40"/>
      <c r="E6" s="47"/>
      <c r="F6" s="47"/>
    </row>
    <row r="7" spans="1:6" x14ac:dyDescent="0.35">
      <c r="A7" s="45"/>
      <c r="B7" s="75" t="s">
        <v>79</v>
      </c>
      <c r="C7" s="46"/>
      <c r="D7" s="40"/>
      <c r="E7" s="47"/>
      <c r="F7" s="47"/>
    </row>
    <row r="8" spans="1:6" ht="29" x14ac:dyDescent="0.35">
      <c r="A8" s="76"/>
      <c r="B8" s="37" t="s">
        <v>35</v>
      </c>
      <c r="C8" s="43" t="s">
        <v>7</v>
      </c>
      <c r="D8" s="76">
        <v>7.5</v>
      </c>
      <c r="E8" s="39"/>
      <c r="F8" s="47">
        <f>Table335[[#This Row],[UNIT PRICE]]*Table335[[#This Row],[QTY]]</f>
        <v>0</v>
      </c>
    </row>
    <row r="9" spans="1:6" x14ac:dyDescent="0.35">
      <c r="A9" s="76"/>
      <c r="B9" s="37"/>
      <c r="C9" s="41"/>
      <c r="D9" s="76"/>
      <c r="E9" s="39"/>
      <c r="F9" s="47"/>
    </row>
    <row r="10" spans="1:6" x14ac:dyDescent="0.35">
      <c r="A10" s="56"/>
      <c r="B10" s="42" t="s">
        <v>81</v>
      </c>
      <c r="C10" s="48"/>
      <c r="D10" s="49"/>
      <c r="E10" s="50"/>
      <c r="F10" s="47"/>
    </row>
    <row r="11" spans="1:6" x14ac:dyDescent="0.35">
      <c r="A11" s="56"/>
      <c r="B11" s="37" t="s">
        <v>31</v>
      </c>
      <c r="C11" s="48" t="s">
        <v>4</v>
      </c>
      <c r="D11" s="49">
        <v>2</v>
      </c>
      <c r="E11" s="50"/>
      <c r="F11" s="47">
        <f>Table335[[#This Row],[UNIT PRICE]]*Table335[[#This Row],[QTY]]</f>
        <v>0</v>
      </c>
    </row>
    <row r="12" spans="1:6" x14ac:dyDescent="0.35">
      <c r="A12" s="56"/>
      <c r="B12" s="37" t="s">
        <v>29</v>
      </c>
      <c r="C12" s="48" t="s">
        <v>18</v>
      </c>
      <c r="D12" s="49">
        <v>1</v>
      </c>
      <c r="E12" s="50"/>
      <c r="F12" s="47">
        <f>Table335[[#This Row],[UNIT PRICE]]*Table335[[#This Row],[QTY]]</f>
        <v>0</v>
      </c>
    </row>
    <row r="13" spans="1:6" x14ac:dyDescent="0.35">
      <c r="A13" s="45"/>
      <c r="B13" s="44"/>
      <c r="C13" s="46"/>
      <c r="D13" s="40"/>
      <c r="E13" s="47"/>
      <c r="F13" s="47"/>
    </row>
    <row r="14" spans="1:6" x14ac:dyDescent="0.35">
      <c r="A14" t="s">
        <v>16</v>
      </c>
      <c r="B14"/>
      <c r="C14"/>
      <c r="D14"/>
      <c r="E14"/>
      <c r="F14" s="28">
        <f>SUBTOTAL(109,Table335[TOTAL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1817D-9B00-4AA4-AFD9-4BED7DA54540}">
  <sheetPr>
    <tabColor theme="0" tint="-0.14999847407452621"/>
    <pageSetUpPr fitToPage="1"/>
  </sheetPr>
  <dimension ref="A1:F41"/>
  <sheetViews>
    <sheetView showGridLines="0" zoomScale="90" zoomScaleNormal="90" zoomScaleSheetLayoutView="70" workbookViewId="0">
      <pane ySplit="2" topLeftCell="A3" activePane="bottomLeft" state="frozen"/>
      <selection activeCell="B24" sqref="B24"/>
      <selection pane="bottomLeft" activeCell="E17" sqref="E17"/>
    </sheetView>
  </sheetViews>
  <sheetFormatPr defaultColWidth="9" defaultRowHeight="14.5" x14ac:dyDescent="0.35"/>
  <cols>
    <col min="1" max="1" width="7.1796875" style="2" customWidth="1"/>
    <col min="2" max="2" width="50.54296875" style="27" customWidth="1"/>
    <col min="3" max="3" width="5.54296875" style="2" customWidth="1"/>
    <col min="4" max="4" width="8.54296875" style="2" customWidth="1"/>
    <col min="5" max="6" width="14" style="23" bestFit="1" customWidth="1"/>
    <col min="7" max="16384" width="9" style="1"/>
  </cols>
  <sheetData>
    <row r="1" spans="1:6" ht="25" customHeight="1" x14ac:dyDescent="0.35">
      <c r="A1" s="86" t="s">
        <v>27</v>
      </c>
      <c r="B1" s="86"/>
      <c r="C1" s="86"/>
      <c r="D1" s="86"/>
      <c r="E1" s="86"/>
      <c r="F1" s="86"/>
    </row>
    <row r="2" spans="1:6" s="32" customFormat="1" ht="25" customHeight="1" x14ac:dyDescent="0.35">
      <c r="A2" s="2" t="s">
        <v>0</v>
      </c>
      <c r="B2" s="24" t="s">
        <v>19</v>
      </c>
      <c r="C2" s="25" t="s">
        <v>3</v>
      </c>
      <c r="D2" s="2" t="s">
        <v>2</v>
      </c>
      <c r="E2" s="26" t="s">
        <v>9</v>
      </c>
      <c r="F2" s="26" t="s">
        <v>15</v>
      </c>
    </row>
    <row r="3" spans="1:6" s="32" customFormat="1" ht="25" customHeight="1" x14ac:dyDescent="0.35">
      <c r="A3" s="38"/>
      <c r="B3" s="60" t="s">
        <v>20</v>
      </c>
      <c r="C3" s="59"/>
      <c r="D3" s="38"/>
      <c r="E3" s="50"/>
      <c r="F3" s="50"/>
    </row>
    <row r="4" spans="1:6" s="32" customFormat="1" x14ac:dyDescent="0.35">
      <c r="A4" s="38"/>
      <c r="B4" s="42" t="s">
        <v>21</v>
      </c>
      <c r="C4" s="59"/>
      <c r="D4" s="38"/>
      <c r="E4" s="50"/>
      <c r="F4" s="50"/>
    </row>
    <row r="5" spans="1:6" ht="43.5" x14ac:dyDescent="0.35">
      <c r="A5" s="58">
        <v>1</v>
      </c>
      <c r="B5" s="61" t="s">
        <v>34</v>
      </c>
      <c r="C5" s="38" t="s">
        <v>18</v>
      </c>
      <c r="D5" s="49">
        <v>1</v>
      </c>
      <c r="E5" s="50"/>
      <c r="F5" s="50">
        <f>Table19[[#This Row],[UNIT PRICE]]*Table19[[#This Row],[QTY]]</f>
        <v>0</v>
      </c>
    </row>
    <row r="6" spans="1:6" x14ac:dyDescent="0.35">
      <c r="A6" s="45"/>
      <c r="B6" s="42" t="s">
        <v>22</v>
      </c>
      <c r="C6" s="38"/>
      <c r="D6" s="49"/>
      <c r="E6" s="50"/>
      <c r="F6" s="50"/>
    </row>
    <row r="7" spans="1:6" ht="30" customHeight="1" x14ac:dyDescent="0.35">
      <c r="A7" s="58">
        <v>2</v>
      </c>
      <c r="B7" s="37" t="s">
        <v>37</v>
      </c>
      <c r="C7" s="38" t="s">
        <v>7</v>
      </c>
      <c r="D7" s="49">
        <v>500</v>
      </c>
      <c r="E7" s="50"/>
      <c r="F7" s="50">
        <f>Table19[[#This Row],[UNIT PRICE]]*Table19[[#This Row],[QTY]]</f>
        <v>0</v>
      </c>
    </row>
    <row r="8" spans="1:6" ht="29" x14ac:dyDescent="0.35">
      <c r="A8" s="45"/>
      <c r="B8" s="42" t="s">
        <v>86</v>
      </c>
      <c r="C8" s="38"/>
      <c r="D8" s="49"/>
      <c r="E8" s="50"/>
      <c r="F8" s="50"/>
    </row>
    <row r="9" spans="1:6" ht="18.75" customHeight="1" x14ac:dyDescent="0.35">
      <c r="A9" s="58">
        <v>3</v>
      </c>
      <c r="B9" s="37" t="s">
        <v>36</v>
      </c>
      <c r="C9" s="51" t="s">
        <v>7</v>
      </c>
      <c r="D9" s="48">
        <f>ROUNDUP((3.6)*2.3*1.02+(70-16*0.2)*2.3*1.02,0)</f>
        <v>166</v>
      </c>
      <c r="E9" s="52"/>
      <c r="F9" s="50">
        <f>Table19[[#This Row],[UNIT PRICE]]*Table19[[#This Row],[QTY]]</f>
        <v>0</v>
      </c>
    </row>
    <row r="10" spans="1:6" ht="18.75" customHeight="1" x14ac:dyDescent="0.35">
      <c r="A10" s="45">
        <v>4</v>
      </c>
      <c r="B10" s="37" t="s">
        <v>24</v>
      </c>
      <c r="C10" s="51" t="s">
        <v>23</v>
      </c>
      <c r="D10" s="48">
        <f>ROUNDUP((8+16)*1.02,0)</f>
        <v>25</v>
      </c>
      <c r="E10" s="52"/>
      <c r="F10" s="50">
        <f>Table19[[#This Row],[UNIT PRICE]]*Table19[[#This Row],[QTY]]</f>
        <v>0</v>
      </c>
    </row>
    <row r="11" spans="1:6" ht="18.75" customHeight="1" x14ac:dyDescent="0.35">
      <c r="A11" s="45">
        <v>5</v>
      </c>
      <c r="B11" s="37" t="s">
        <v>26</v>
      </c>
      <c r="C11" s="51" t="s">
        <v>23</v>
      </c>
      <c r="D11" s="48">
        <f>ROUNDUP((8+16)*1.02,0)</f>
        <v>25</v>
      </c>
      <c r="E11" s="52"/>
      <c r="F11" s="50">
        <f>Table19[[#This Row],[UNIT PRICE]]*Table19[[#This Row],[QTY]]</f>
        <v>0</v>
      </c>
    </row>
    <row r="12" spans="1:6" ht="18.75" customHeight="1" x14ac:dyDescent="0.35">
      <c r="A12" s="45">
        <v>6</v>
      </c>
      <c r="B12" s="37" t="s">
        <v>41</v>
      </c>
      <c r="C12" s="51" t="s">
        <v>11</v>
      </c>
      <c r="D12" s="48">
        <f>ROUND((3.6*0.4)*1.02+(70-16*0.4)*1.02,0)</f>
        <v>66</v>
      </c>
      <c r="E12" s="52"/>
      <c r="F12" s="50">
        <f>Table19[[#This Row],[UNIT PRICE]]*Table19[[#This Row],[QTY]]</f>
        <v>0</v>
      </c>
    </row>
    <row r="13" spans="1:6" ht="18.75" customHeight="1" x14ac:dyDescent="0.35">
      <c r="A13" s="45">
        <v>7</v>
      </c>
      <c r="B13" s="79" t="s">
        <v>87</v>
      </c>
      <c r="C13" s="51" t="s">
        <v>25</v>
      </c>
      <c r="D13" s="78">
        <f>ROUNDUP(D12*0.5*0.3+D11*0.5*0.5*0.5,0)</f>
        <v>14</v>
      </c>
      <c r="E13" s="52"/>
      <c r="F13" s="50">
        <f>Table19[[#This Row],[UNIT PRICE]]*Table19[[#This Row],[QTY]]</f>
        <v>0</v>
      </c>
    </row>
    <row r="14" spans="1:6" ht="18.75" customHeight="1" x14ac:dyDescent="0.35">
      <c r="A14" s="45">
        <v>8</v>
      </c>
      <c r="B14" s="37" t="s">
        <v>38</v>
      </c>
      <c r="C14" s="51" t="s">
        <v>5</v>
      </c>
      <c r="D14" s="48">
        <f>ROUNDUP((11+3.6+70)*1.05,0)</f>
        <v>89</v>
      </c>
      <c r="E14" s="52"/>
      <c r="F14" s="50">
        <f>Table19[[#This Row],[UNIT PRICE]]*Table19[[#This Row],[QTY]]</f>
        <v>0</v>
      </c>
    </row>
    <row r="15" spans="1:6" x14ac:dyDescent="0.35">
      <c r="A15" s="45"/>
      <c r="B15" s="37"/>
      <c r="C15" s="51"/>
      <c r="D15" s="48"/>
      <c r="E15" s="52"/>
      <c r="F15" s="50">
        <f>Table19[[#This Row],[UNIT PRICE]]*Table19[[#This Row],[QTY]]</f>
        <v>0</v>
      </c>
    </row>
    <row r="16" spans="1:6" x14ac:dyDescent="0.35">
      <c r="A16" s="45"/>
      <c r="B16" s="42" t="s">
        <v>82</v>
      </c>
      <c r="C16" s="51"/>
      <c r="D16" s="48"/>
      <c r="E16" s="52"/>
      <c r="F16" s="50"/>
    </row>
    <row r="17" spans="1:6" ht="43.5" x14ac:dyDescent="0.35">
      <c r="A17" s="45">
        <v>9</v>
      </c>
      <c r="B17" s="77" t="s">
        <v>33</v>
      </c>
      <c r="C17" s="51" t="s">
        <v>23</v>
      </c>
      <c r="D17" s="48">
        <v>1</v>
      </c>
      <c r="E17" s="52"/>
      <c r="F17" s="50">
        <f>Table19[[#This Row],[UNIT PRICE]]*Table19[[#This Row],[QTY]]</f>
        <v>0</v>
      </c>
    </row>
    <row r="18" spans="1:6" x14ac:dyDescent="0.35">
      <c r="A18" s="45"/>
      <c r="B18" s="37"/>
      <c r="C18" s="51"/>
      <c r="D18" s="48"/>
      <c r="E18" s="52"/>
      <c r="F18" s="50" t="str">
        <f>IF(C18&lt;&gt;0,C18*E18,"")</f>
        <v/>
      </c>
    </row>
    <row r="19" spans="1:6" x14ac:dyDescent="0.35">
      <c r="A19" s="45"/>
      <c r="B19" s="42" t="s">
        <v>83</v>
      </c>
      <c r="C19" s="51"/>
      <c r="D19" s="48"/>
      <c r="E19" s="52"/>
      <c r="F19" s="50"/>
    </row>
    <row r="20" spans="1:6" ht="43.5" x14ac:dyDescent="0.35">
      <c r="A20" s="38">
        <v>10</v>
      </c>
      <c r="B20" s="37" t="s">
        <v>43</v>
      </c>
      <c r="C20" s="51" t="s">
        <v>23</v>
      </c>
      <c r="D20" s="48">
        <v>2</v>
      </c>
      <c r="E20" s="52"/>
      <c r="F20" s="50">
        <f>Table19[[#This Row],[UNIT PRICE]]*Table19[[#This Row],[QTY]]</f>
        <v>0</v>
      </c>
    </row>
    <row r="21" spans="1:6" ht="29" x14ac:dyDescent="0.35">
      <c r="A21" s="38">
        <v>11</v>
      </c>
      <c r="B21" s="37" t="s">
        <v>42</v>
      </c>
      <c r="C21" s="51" t="s">
        <v>23</v>
      </c>
      <c r="D21" s="48">
        <v>1</v>
      </c>
      <c r="E21" s="52"/>
      <c r="F21" s="50">
        <f>Table19[[#This Row],[UNIT PRICE]]*Table19[[#This Row],[QTY]]</f>
        <v>0</v>
      </c>
    </row>
    <row r="22" spans="1:6" x14ac:dyDescent="0.35">
      <c r="A22" s="38"/>
      <c r="B22" s="37"/>
      <c r="C22" s="51"/>
      <c r="D22" s="48"/>
      <c r="E22" s="52"/>
      <c r="F22" s="50"/>
    </row>
    <row r="23" spans="1:6" x14ac:dyDescent="0.35">
      <c r="A23" s="38"/>
      <c r="B23" s="42" t="s">
        <v>84</v>
      </c>
      <c r="C23" s="51"/>
      <c r="D23" s="48"/>
      <c r="E23" s="52"/>
      <c r="F23" s="50"/>
    </row>
    <row r="24" spans="1:6" ht="29" x14ac:dyDescent="0.35">
      <c r="A24" s="38">
        <v>12</v>
      </c>
      <c r="B24" s="37" t="s">
        <v>85</v>
      </c>
      <c r="C24" s="51" t="s">
        <v>23</v>
      </c>
      <c r="D24" s="48">
        <v>1</v>
      </c>
      <c r="E24" s="52"/>
      <c r="F24" s="50">
        <f>Table19[[#This Row],[UNIT PRICE]]*Table19[[#This Row],[QTY]]</f>
        <v>0</v>
      </c>
    </row>
    <row r="25" spans="1:6" ht="43.5" x14ac:dyDescent="0.35">
      <c r="A25" s="38">
        <v>13</v>
      </c>
      <c r="B25" s="37" t="s">
        <v>45</v>
      </c>
      <c r="C25" s="51" t="s">
        <v>23</v>
      </c>
      <c r="D25" s="51">
        <v>9</v>
      </c>
      <c r="E25" s="52"/>
      <c r="F25" s="50">
        <f>Table19[[#This Row],[UNIT PRICE]]*Table19[[#This Row],[QTY]]</f>
        <v>0</v>
      </c>
    </row>
    <row r="26" spans="1:6" x14ac:dyDescent="0.35">
      <c r="A26" s="38">
        <v>14</v>
      </c>
      <c r="B26" s="37" t="s">
        <v>39</v>
      </c>
      <c r="C26" s="51" t="s">
        <v>23</v>
      </c>
      <c r="D26" s="51">
        <v>1</v>
      </c>
      <c r="E26" s="52"/>
      <c r="F26" s="50">
        <f>Table19[[#This Row],[UNIT PRICE]]*Table19[[#This Row],[QTY]]</f>
        <v>0</v>
      </c>
    </row>
    <row r="27" spans="1:6" ht="29" x14ac:dyDescent="0.35">
      <c r="A27" s="38">
        <v>15</v>
      </c>
      <c r="B27" s="37" t="s">
        <v>40</v>
      </c>
      <c r="C27" s="51" t="s">
        <v>11</v>
      </c>
      <c r="D27" s="51">
        <v>20</v>
      </c>
      <c r="E27" s="52"/>
      <c r="F27" s="50">
        <f>Table19[[#This Row],[UNIT PRICE]]*Table19[[#This Row],[QTY]]</f>
        <v>0</v>
      </c>
    </row>
    <row r="28" spans="1:6" ht="211.5" customHeight="1" x14ac:dyDescent="0.35">
      <c r="A28" s="38">
        <v>16</v>
      </c>
      <c r="B28" s="57" t="s">
        <v>52</v>
      </c>
      <c r="C28" s="67" t="s">
        <v>11</v>
      </c>
      <c r="D28" s="63">
        <v>100</v>
      </c>
      <c r="E28" s="62"/>
      <c r="F28" s="65">
        <f>Table19[[#This Row],[UNIT PRICE]]*Table19[[#This Row],[QTY]]</f>
        <v>0</v>
      </c>
    </row>
    <row r="29" spans="1:6" ht="188.5" x14ac:dyDescent="0.35">
      <c r="A29" s="38">
        <v>17</v>
      </c>
      <c r="B29" s="37" t="s">
        <v>51</v>
      </c>
      <c r="C29" s="51" t="s">
        <v>23</v>
      </c>
      <c r="D29" s="51">
        <v>4</v>
      </c>
      <c r="E29" s="52"/>
      <c r="F29" s="50">
        <f>Table19[[#This Row],[UNIT PRICE]]*Table19[[#This Row],[QTY]]</f>
        <v>0</v>
      </c>
    </row>
    <row r="30" spans="1:6" x14ac:dyDescent="0.35">
      <c r="A30" s="38"/>
      <c r="B30" s="37"/>
      <c r="C30" s="51"/>
      <c r="D30" s="51"/>
      <c r="E30" s="52"/>
      <c r="F30" s="50"/>
    </row>
    <row r="31" spans="1:6" ht="29" x14ac:dyDescent="0.35">
      <c r="A31" s="38">
        <v>18</v>
      </c>
      <c r="B31" s="37" t="s">
        <v>88</v>
      </c>
      <c r="C31" s="51" t="s">
        <v>23</v>
      </c>
      <c r="D31" s="51">
        <v>1</v>
      </c>
      <c r="E31" s="52"/>
      <c r="F31" s="50">
        <f>Table19[[#This Row],[UNIT PRICE]]*Table19[[#This Row],[QTY]]</f>
        <v>0</v>
      </c>
    </row>
    <row r="32" spans="1:6" x14ac:dyDescent="0.35">
      <c r="A32" s="38"/>
      <c r="B32" s="37"/>
      <c r="C32" s="51"/>
      <c r="D32" s="51"/>
      <c r="E32" s="52"/>
      <c r="F32" s="50"/>
    </row>
    <row r="33" spans="1:6" x14ac:dyDescent="0.35">
      <c r="A33" s="38">
        <v>19</v>
      </c>
      <c r="B33" s="37" t="s">
        <v>89</v>
      </c>
      <c r="C33" s="51" t="s">
        <v>11</v>
      </c>
      <c r="D33" s="51">
        <v>5.5</v>
      </c>
      <c r="E33" s="52"/>
      <c r="F33" s="50">
        <f>Table19[[#This Row],[UNIT PRICE]]*Table19[[#This Row],[QTY]]</f>
        <v>0</v>
      </c>
    </row>
    <row r="34" spans="1:6" x14ac:dyDescent="0.35">
      <c r="A34" s="38"/>
      <c r="B34" s="37"/>
      <c r="C34" s="51"/>
      <c r="D34" s="51"/>
      <c r="E34" s="52"/>
      <c r="F34" s="50"/>
    </row>
    <row r="35" spans="1:6" x14ac:dyDescent="0.35">
      <c r="A35" s="38">
        <v>20</v>
      </c>
      <c r="B35" s="37" t="s">
        <v>90</v>
      </c>
      <c r="C35" s="51" t="s">
        <v>11</v>
      </c>
      <c r="D35" s="51">
        <v>6</v>
      </c>
      <c r="E35" s="52"/>
      <c r="F35" s="50">
        <f>Table19[[#This Row],[UNIT PRICE]]*Table19[[#This Row],[QTY]]</f>
        <v>0</v>
      </c>
    </row>
    <row r="36" spans="1:6" x14ac:dyDescent="0.35">
      <c r="A36" s="38"/>
      <c r="B36" s="37"/>
      <c r="C36" s="51"/>
      <c r="D36" s="51"/>
      <c r="E36" s="52"/>
      <c r="F36" s="50"/>
    </row>
    <row r="37" spans="1:6" x14ac:dyDescent="0.35">
      <c r="A37" s="38">
        <v>21</v>
      </c>
      <c r="B37" s="37" t="s">
        <v>91</v>
      </c>
      <c r="C37" s="51" t="s">
        <v>11</v>
      </c>
      <c r="D37" s="51">
        <v>10</v>
      </c>
      <c r="E37" s="52"/>
      <c r="F37" s="50">
        <f>Table19[[#This Row],[UNIT PRICE]]*Table19[[#This Row],[QTY]]</f>
        <v>0</v>
      </c>
    </row>
    <row r="38" spans="1:6" x14ac:dyDescent="0.35">
      <c r="A38" s="38"/>
      <c r="B38" s="57"/>
      <c r="C38" s="51"/>
      <c r="D38" s="51"/>
      <c r="E38" s="52"/>
      <c r="F38" s="50"/>
    </row>
    <row r="39" spans="1:6" x14ac:dyDescent="0.35">
      <c r="A39" s="38"/>
      <c r="B39" s="57"/>
      <c r="C39" s="51"/>
      <c r="D39" s="51"/>
      <c r="E39" s="52"/>
      <c r="F39" s="50"/>
    </row>
    <row r="40" spans="1:6" x14ac:dyDescent="0.35">
      <c r="A40" t="s">
        <v>16</v>
      </c>
      <c r="B40"/>
      <c r="C40"/>
      <c r="D40"/>
      <c r="E40"/>
      <c r="F40" s="28">
        <f>SUBTOTAL(109,Table19[TOTAL USD])</f>
        <v>0</v>
      </c>
    </row>
    <row r="41" spans="1:6" x14ac:dyDescent="0.35">
      <c r="A41" s="1"/>
      <c r="B41" s="21"/>
      <c r="E41" s="22"/>
      <c r="F41" s="22"/>
    </row>
  </sheetData>
  <mergeCells count="1">
    <mergeCell ref="A1:F1"/>
  </mergeCells>
  <phoneticPr fontId="17" type="noConversion"/>
  <printOptions horizontalCentered="1"/>
  <pageMargins left="0.25" right="0.25" top="0.75" bottom="0.75" header="0.3" footer="0.3"/>
  <pageSetup paperSize="9" scale="99" fitToHeight="0" orientation="portrait" r:id="rId1"/>
  <headerFooter>
    <oddFooter>&amp;R&amp;P/&amp;N</oddFooter>
  </headerFooter>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pageSetUpPr fitToPage="1"/>
  </sheetPr>
  <dimension ref="A1:F33"/>
  <sheetViews>
    <sheetView showGridLines="0" zoomScaleNormal="100" zoomScaleSheetLayoutView="100" workbookViewId="0">
      <pane xSplit="3" topLeftCell="D1" activePane="topRight" state="frozen"/>
      <selection activeCell="B58" sqref="B58"/>
      <selection pane="topRight" activeCell="F12" sqref="F12"/>
    </sheetView>
  </sheetViews>
  <sheetFormatPr defaultColWidth="9" defaultRowHeight="14.5" x14ac:dyDescent="0.35"/>
  <cols>
    <col min="1" max="1" width="7.1796875" style="4" customWidth="1"/>
    <col min="2" max="2" width="50.54296875" style="30" customWidth="1"/>
    <col min="3" max="3" width="8.54296875" style="31" customWidth="1"/>
    <col min="4" max="4" width="8.54296875" style="4" customWidth="1"/>
    <col min="5" max="5" width="13.54296875" style="6" customWidth="1"/>
    <col min="6" max="6" width="13.26953125" style="6" customWidth="1"/>
    <col min="7" max="16384" width="9" style="3"/>
  </cols>
  <sheetData>
    <row r="1" spans="1:6" ht="25" customHeight="1" x14ac:dyDescent="0.35">
      <c r="A1" s="85" t="s">
        <v>13</v>
      </c>
      <c r="B1" s="85"/>
      <c r="C1" s="85"/>
      <c r="D1" s="85"/>
      <c r="E1" s="85"/>
      <c r="F1" s="85"/>
    </row>
    <row r="2" spans="1:6" s="4" customFormat="1" ht="25" customHeight="1" x14ac:dyDescent="0.35">
      <c r="A2" s="33" t="s">
        <v>0</v>
      </c>
      <c r="B2" s="34" t="s">
        <v>1</v>
      </c>
      <c r="C2" s="33" t="s">
        <v>3</v>
      </c>
      <c r="D2" s="35" t="s">
        <v>2</v>
      </c>
      <c r="E2" s="36" t="s">
        <v>9</v>
      </c>
      <c r="F2" s="36" t="s">
        <v>15</v>
      </c>
    </row>
    <row r="3" spans="1:6" s="4" customFormat="1" x14ac:dyDescent="0.35">
      <c r="A3" s="68"/>
      <c r="B3" s="42" t="s">
        <v>62</v>
      </c>
      <c r="C3" s="68"/>
      <c r="D3" s="68"/>
      <c r="E3" s="69"/>
      <c r="F3" s="69"/>
    </row>
    <row r="4" spans="1:6" s="4" customFormat="1" x14ac:dyDescent="0.35">
      <c r="A4" s="68"/>
      <c r="B4" s="42"/>
      <c r="C4" s="68"/>
      <c r="D4" s="68"/>
      <c r="E4" s="69"/>
      <c r="F4" s="69"/>
    </row>
    <row r="5" spans="1:6" s="4" customFormat="1" x14ac:dyDescent="0.35">
      <c r="A5" s="68"/>
      <c r="B5" s="42" t="s">
        <v>63</v>
      </c>
      <c r="C5" s="68"/>
      <c r="D5" s="68"/>
      <c r="E5" s="69"/>
      <c r="F5" s="69"/>
    </row>
    <row r="6" spans="1:6" s="4" customFormat="1" ht="320.5" customHeight="1" x14ac:dyDescent="0.35">
      <c r="A6" s="68"/>
      <c r="B6" s="70" t="s">
        <v>69</v>
      </c>
      <c r="C6" s="71" t="s">
        <v>4</v>
      </c>
      <c r="D6" s="71">
        <v>1</v>
      </c>
      <c r="E6" s="62"/>
      <c r="F6" s="47">
        <f>Table314[[#This Row],[UNIT PRICE]]*Table314[[#This Row],[QTY]]</f>
        <v>0</v>
      </c>
    </row>
    <row r="7" spans="1:6" s="4" customFormat="1" ht="29" x14ac:dyDescent="0.35">
      <c r="A7" s="68"/>
      <c r="B7" s="70" t="s">
        <v>65</v>
      </c>
      <c r="C7" s="71"/>
      <c r="D7" s="71"/>
      <c r="E7" s="62"/>
      <c r="F7" s="47"/>
    </row>
    <row r="8" spans="1:6" s="4" customFormat="1" x14ac:dyDescent="0.35">
      <c r="A8" s="68"/>
      <c r="B8" s="42" t="s">
        <v>47</v>
      </c>
      <c r="C8" s="68"/>
      <c r="D8" s="68"/>
      <c r="E8" s="69"/>
      <c r="F8" s="69"/>
    </row>
    <row r="9" spans="1:6" s="4" customFormat="1" ht="43.5" x14ac:dyDescent="0.35">
      <c r="A9" s="68"/>
      <c r="B9" s="37" t="s">
        <v>64</v>
      </c>
      <c r="C9" s="71" t="s">
        <v>53</v>
      </c>
      <c r="D9" s="71">
        <f>21*9*0.25</f>
        <v>47.25</v>
      </c>
      <c r="E9" s="62"/>
      <c r="F9" s="47">
        <f>Table314[[#This Row],[UNIT PRICE]]*Table314[[#This Row],[QTY]]</f>
        <v>0</v>
      </c>
    </row>
    <row r="10" spans="1:6" x14ac:dyDescent="0.35">
      <c r="A10" s="56"/>
      <c r="B10" s="72" t="s">
        <v>54</v>
      </c>
      <c r="C10" s="48"/>
      <c r="D10" s="49"/>
      <c r="E10" s="50"/>
      <c r="F10" s="47"/>
    </row>
    <row r="11" spans="1:6" s="1" customFormat="1" ht="29" x14ac:dyDescent="0.35">
      <c r="A11" s="45"/>
      <c r="B11" s="61" t="s">
        <v>55</v>
      </c>
      <c r="C11" s="38" t="s">
        <v>10</v>
      </c>
      <c r="D11" s="48">
        <v>2</v>
      </c>
      <c r="E11" s="52"/>
      <c r="F11" s="47">
        <f>Table314[[#This Row],[UNIT PRICE]]*Table314[[#This Row],[QTY]]</f>
        <v>0</v>
      </c>
    </row>
    <row r="12" spans="1:6" s="1" customFormat="1" x14ac:dyDescent="0.35">
      <c r="A12" s="45"/>
      <c r="B12" s="73" t="s">
        <v>56</v>
      </c>
      <c r="C12" s="38"/>
      <c r="D12" s="48"/>
      <c r="E12" s="52"/>
      <c r="F12" s="47"/>
    </row>
    <row r="13" spans="1:6" s="1" customFormat="1" ht="29" x14ac:dyDescent="0.35">
      <c r="A13" s="45"/>
      <c r="B13" s="37" t="s">
        <v>57</v>
      </c>
      <c r="C13" s="38" t="s">
        <v>10</v>
      </c>
      <c r="D13" s="48">
        <v>1</v>
      </c>
      <c r="E13" s="52"/>
      <c r="F13" s="47">
        <f>Table314[[#This Row],[UNIT PRICE]]*Table314[[#This Row],[QTY]]</f>
        <v>0</v>
      </c>
    </row>
    <row r="14" spans="1:6" s="4" customFormat="1" x14ac:dyDescent="0.35">
      <c r="A14" s="71"/>
      <c r="B14" s="72" t="s">
        <v>48</v>
      </c>
      <c r="C14" s="71"/>
      <c r="D14" s="71"/>
      <c r="E14" s="62"/>
      <c r="F14" s="62"/>
    </row>
    <row r="15" spans="1:6" s="4" customFormat="1" ht="29" x14ac:dyDescent="0.35">
      <c r="A15" s="71"/>
      <c r="B15" s="57" t="s">
        <v>49</v>
      </c>
      <c r="C15" s="71" t="s">
        <v>4</v>
      </c>
      <c r="D15" s="71">
        <v>6</v>
      </c>
      <c r="E15" s="62"/>
      <c r="F15" s="66">
        <f>Table314[[#This Row],[UNIT PRICE]]*Table314[[#This Row],[QTY]]</f>
        <v>0</v>
      </c>
    </row>
    <row r="16" spans="1:6" s="4" customFormat="1" x14ac:dyDescent="0.35">
      <c r="A16" s="71"/>
      <c r="B16" s="57" t="s">
        <v>50</v>
      </c>
      <c r="C16" s="71" t="s">
        <v>4</v>
      </c>
      <c r="D16" s="71">
        <v>2</v>
      </c>
      <c r="E16" s="62"/>
      <c r="F16" s="66">
        <f>Table314[[#This Row],[UNIT PRICE]]*Table314[[#This Row],[QTY]]</f>
        <v>0</v>
      </c>
    </row>
    <row r="17" spans="1:6" s="4" customFormat="1" x14ac:dyDescent="0.35">
      <c r="A17" s="68"/>
      <c r="B17" s="72" t="s">
        <v>58</v>
      </c>
      <c r="C17" s="71"/>
      <c r="D17" s="71"/>
      <c r="E17" s="62"/>
      <c r="F17" s="62"/>
    </row>
    <row r="18" spans="1:6" ht="58" x14ac:dyDescent="0.35">
      <c r="A18" s="56"/>
      <c r="B18" s="57" t="s">
        <v>66</v>
      </c>
      <c r="C18" s="63" t="s">
        <v>44</v>
      </c>
      <c r="D18" s="64">
        <v>71</v>
      </c>
      <c r="E18" s="65"/>
      <c r="F18" s="47">
        <f>Table314[[#This Row],[UNIT PRICE]]*Table314[[#This Row],[QTY]]</f>
        <v>0</v>
      </c>
    </row>
    <row r="19" spans="1:6" x14ac:dyDescent="0.35">
      <c r="A19" s="56"/>
      <c r="B19" s="72" t="s">
        <v>72</v>
      </c>
      <c r="C19" s="63"/>
      <c r="D19" s="64"/>
      <c r="E19" s="65"/>
      <c r="F19" s="66"/>
    </row>
    <row r="20" spans="1:6" ht="120.75" customHeight="1" x14ac:dyDescent="0.35">
      <c r="A20" s="56"/>
      <c r="B20" s="44" t="s">
        <v>71</v>
      </c>
      <c r="C20" s="48" t="s">
        <v>4</v>
      </c>
      <c r="D20" s="49">
        <v>1</v>
      </c>
      <c r="E20" s="65"/>
      <c r="F20" s="47">
        <f>Table314[[#This Row],[UNIT PRICE]]*Table314[[#This Row],[QTY]]</f>
        <v>0</v>
      </c>
    </row>
    <row r="21" spans="1:6" ht="72.5" x14ac:dyDescent="0.35">
      <c r="A21" s="56"/>
      <c r="B21" s="37" t="s">
        <v>70</v>
      </c>
      <c r="C21" s="48" t="s">
        <v>4</v>
      </c>
      <c r="D21" s="49">
        <v>4</v>
      </c>
      <c r="E21" s="50"/>
      <c r="F21" s="47">
        <f>Table314[[#This Row],[UNIT PRICE]]*Table314[[#This Row],[QTY]]</f>
        <v>0</v>
      </c>
    </row>
    <row r="22" spans="1:6" x14ac:dyDescent="0.35">
      <c r="A22" s="56"/>
      <c r="B22" s="37" t="s">
        <v>32</v>
      </c>
      <c r="C22" s="48" t="s">
        <v>4</v>
      </c>
      <c r="D22" s="49">
        <v>2</v>
      </c>
      <c r="E22" s="50"/>
      <c r="F22" s="47">
        <f>Table314[[#This Row],[UNIT PRICE]]*Table314[[#This Row],[QTY]]</f>
        <v>0</v>
      </c>
    </row>
    <row r="23" spans="1:6" ht="20.25" customHeight="1" x14ac:dyDescent="0.35">
      <c r="A23" s="56"/>
      <c r="B23" s="37" t="s">
        <v>46</v>
      </c>
      <c r="C23" s="48" t="s">
        <v>4</v>
      </c>
      <c r="D23" s="49">
        <v>4</v>
      </c>
      <c r="E23" s="50"/>
      <c r="F23" s="47">
        <f>Table314[[#This Row],[UNIT PRICE]]*Table314[[#This Row],[QTY]]</f>
        <v>0</v>
      </c>
    </row>
    <row r="24" spans="1:6" ht="29" x14ac:dyDescent="0.35">
      <c r="A24" s="56"/>
      <c r="B24" s="37" t="s">
        <v>74</v>
      </c>
      <c r="C24" s="48" t="s">
        <v>44</v>
      </c>
      <c r="D24" s="49">
        <f>2*1.5</f>
        <v>3</v>
      </c>
      <c r="E24" s="50"/>
      <c r="F24" s="47">
        <f>Table314[[#This Row],[UNIT PRICE]]*Table314[[#This Row],[QTY]]</f>
        <v>0</v>
      </c>
    </row>
    <row r="25" spans="1:6" ht="29" x14ac:dyDescent="0.35">
      <c r="A25" s="56"/>
      <c r="B25" s="37" t="s">
        <v>75</v>
      </c>
      <c r="C25" s="48" t="s">
        <v>44</v>
      </c>
      <c r="D25" s="49">
        <f>1.2*1.2</f>
        <v>1.44</v>
      </c>
      <c r="E25" s="50"/>
      <c r="F25" s="47">
        <f>Table314[[#This Row],[UNIT PRICE]]*Table314[[#This Row],[QTY]]</f>
        <v>0</v>
      </c>
    </row>
    <row r="26" spans="1:6" ht="87" x14ac:dyDescent="0.35">
      <c r="A26" s="56"/>
      <c r="B26" s="37" t="s">
        <v>76</v>
      </c>
      <c r="C26" s="48" t="s">
        <v>73</v>
      </c>
      <c r="D26" s="49">
        <v>5.8</v>
      </c>
      <c r="E26" s="50"/>
      <c r="F26" s="47">
        <f>Table314[[#This Row],[UNIT PRICE]]*Table314[[#This Row],[QTY]]</f>
        <v>0</v>
      </c>
    </row>
    <row r="27" spans="1:6" ht="6.75" customHeight="1" x14ac:dyDescent="0.35">
      <c r="A27" s="56"/>
      <c r="B27" s="37"/>
      <c r="C27" s="48"/>
      <c r="D27" s="49"/>
      <c r="E27" s="50"/>
      <c r="F27" s="47"/>
    </row>
    <row r="28" spans="1:6" x14ac:dyDescent="0.35">
      <c r="A28" s="56"/>
      <c r="B28" s="72" t="s">
        <v>59</v>
      </c>
      <c r="C28" s="48"/>
      <c r="D28" s="49"/>
      <c r="E28" s="50"/>
      <c r="F28" s="47"/>
    </row>
    <row r="29" spans="1:6" ht="159.5" x14ac:dyDescent="0.35">
      <c r="A29" s="56"/>
      <c r="B29" s="37" t="s">
        <v>77</v>
      </c>
      <c r="C29" s="48" t="s">
        <v>4</v>
      </c>
      <c r="D29" s="49">
        <v>1</v>
      </c>
      <c r="E29" s="50"/>
      <c r="F29" s="47">
        <f>Table314[[#This Row],[UNIT PRICE]]*Table314[[#This Row],[QTY]]</f>
        <v>0</v>
      </c>
    </row>
    <row r="30" spans="1:6" x14ac:dyDescent="0.35">
      <c r="A30" s="56"/>
      <c r="B30" s="72" t="s">
        <v>68</v>
      </c>
      <c r="C30" s="48"/>
      <c r="D30" s="49"/>
      <c r="E30" s="50"/>
      <c r="F30" s="47"/>
    </row>
    <row r="31" spans="1:6" ht="29" x14ac:dyDescent="0.35">
      <c r="A31" s="56"/>
      <c r="B31" s="37" t="s">
        <v>67</v>
      </c>
      <c r="C31" s="48" t="s">
        <v>4</v>
      </c>
      <c r="D31" s="49">
        <v>2</v>
      </c>
      <c r="E31" s="50"/>
      <c r="F31" s="47">
        <f>Table314[[#This Row],[UNIT PRICE]]*Table314[[#This Row],[QTY]]</f>
        <v>0</v>
      </c>
    </row>
    <row r="32" spans="1:6" x14ac:dyDescent="0.35">
      <c r="A32" s="56"/>
      <c r="B32" s="37" t="s">
        <v>60</v>
      </c>
      <c r="C32" s="48" t="s">
        <v>4</v>
      </c>
      <c r="D32" s="49">
        <v>1</v>
      </c>
      <c r="E32" s="50"/>
      <c r="F32" s="47">
        <f>Table314[[#This Row],[UNIT PRICE]]*Table314[[#This Row],[QTY]]</f>
        <v>0</v>
      </c>
    </row>
    <row r="33" spans="1:6" x14ac:dyDescent="0.35">
      <c r="A33" t="s">
        <v>16</v>
      </c>
      <c r="B33"/>
      <c r="C33"/>
      <c r="D33"/>
      <c r="E33"/>
      <c r="F33" s="28">
        <f>SUBTOTAL(109,Table314[TOTAL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rowBreaks count="1" manualBreakCount="1">
    <brk id="16" max="16383"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TOTAL</vt:lpstr>
      <vt:lpstr>Miscellaneous</vt:lpstr>
      <vt:lpstr>Outdoor Civil Works</vt:lpstr>
      <vt:lpstr>External Offices + Logistics</vt:lpstr>
      <vt:lpstr>TOTAL!Print_Area</vt:lpstr>
      <vt:lpstr>'Outdoor Civil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ZIAD BAAKLINI</dc:creator>
  <cp:lastModifiedBy>SALIM SOUEIDI</cp:lastModifiedBy>
  <cp:lastPrinted>2024-03-15T07:54:59Z</cp:lastPrinted>
  <dcterms:created xsi:type="dcterms:W3CDTF">2012-03-20T17:21:46Z</dcterms:created>
  <dcterms:modified xsi:type="dcterms:W3CDTF">2024-09-09T07:09:04Z</dcterms:modified>
</cp:coreProperties>
</file>